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FS3\homes3\w0322mar\Plocha\A_TDI -DNS 2021\VZ 33.2021_OBHbyt_Holuš\2.profil\"/>
    </mc:Choice>
  </mc:AlternateContent>
  <bookViews>
    <workbookView xWindow="0" yWindow="0" windowWidth="28005" windowHeight="9345" firstSheet="1" activeTab="1"/>
  </bookViews>
  <sheets>
    <sheet name="Rekapitulace stavby" sheetId="1" state="veryHidden" r:id="rId1"/>
    <sheet name="5 - Bytová jednotka č.5" sheetId="2" r:id="rId2"/>
  </sheets>
  <definedNames>
    <definedName name="_xlnm._FilterDatabase" localSheetId="1" hidden="1">'5 - Bytová jednotka č.5'!$C$139:$K$434</definedName>
    <definedName name="_xlnm.Print_Titles" localSheetId="1">'5 - Bytová jednotka č.5'!$139:$139</definedName>
    <definedName name="_xlnm.Print_Titles" localSheetId="0">'Rekapitulace stavby'!$92:$92</definedName>
    <definedName name="_xlnm.Print_Area" localSheetId="1">'5 - Bytová jednotka č.5'!$C$4:$J$76,'5 - Bytová jednotka č.5'!$C$82:$J$121,'5 - Bytová jednotka č.5'!$C$127:$K$434</definedName>
    <definedName name="_xlnm.Print_Area" localSheetId="0">'Rekapitulace stavby'!$D$4:$AO$76,'Rekapitulace stavby'!$C$82:$AQ$96</definedName>
  </definedNames>
  <calcPr calcId="162913"/>
</workbook>
</file>

<file path=xl/calcChain.xml><?xml version="1.0" encoding="utf-8"?>
<calcChain xmlns="http://schemas.openxmlformats.org/spreadsheetml/2006/main">
  <c r="J37" i="2" l="1"/>
  <c r="J36" i="2"/>
  <c r="AY95" i="1" s="1"/>
  <c r="J35" i="2"/>
  <c r="AX95" i="1" s="1"/>
  <c r="BI434" i="2"/>
  <c r="BH434" i="2"/>
  <c r="BG434" i="2"/>
  <c r="BE434" i="2"/>
  <c r="T434" i="2"/>
  <c r="T433" i="2" s="1"/>
  <c r="R434" i="2"/>
  <c r="R433" i="2" s="1"/>
  <c r="P434" i="2"/>
  <c r="P433" i="2" s="1"/>
  <c r="BI432" i="2"/>
  <c r="BH432" i="2"/>
  <c r="BG432" i="2"/>
  <c r="BE432" i="2"/>
  <c r="T432" i="2"/>
  <c r="T431" i="2" s="1"/>
  <c r="R432" i="2"/>
  <c r="R431" i="2" s="1"/>
  <c r="R430" i="2" s="1"/>
  <c r="P432" i="2"/>
  <c r="P431" i="2" s="1"/>
  <c r="BI427" i="2"/>
  <c r="BH427" i="2"/>
  <c r="BG427" i="2"/>
  <c r="BE427" i="2"/>
  <c r="T427" i="2"/>
  <c r="R427" i="2"/>
  <c r="P427" i="2"/>
  <c r="BI421" i="2"/>
  <c r="BH421" i="2"/>
  <c r="BG421" i="2"/>
  <c r="BE421" i="2"/>
  <c r="T421" i="2"/>
  <c r="R421" i="2"/>
  <c r="P421" i="2"/>
  <c r="BI406" i="2"/>
  <c r="BH406" i="2"/>
  <c r="BG406" i="2"/>
  <c r="BE406" i="2"/>
  <c r="T406" i="2"/>
  <c r="R406" i="2"/>
  <c r="P406" i="2"/>
  <c r="BI404" i="2"/>
  <c r="BH404" i="2"/>
  <c r="BG404" i="2"/>
  <c r="BE404" i="2"/>
  <c r="T404" i="2"/>
  <c r="R404" i="2"/>
  <c r="P404" i="2"/>
  <c r="BI403" i="2"/>
  <c r="BH403" i="2"/>
  <c r="BG403" i="2"/>
  <c r="BE403" i="2"/>
  <c r="T403" i="2"/>
  <c r="R403" i="2"/>
  <c r="P403" i="2"/>
  <c r="BI395" i="2"/>
  <c r="BH395" i="2"/>
  <c r="BG395" i="2"/>
  <c r="BE395" i="2"/>
  <c r="T395" i="2"/>
  <c r="R395" i="2"/>
  <c r="P395" i="2"/>
  <c r="BI387" i="2"/>
  <c r="BH387" i="2"/>
  <c r="BG387" i="2"/>
  <c r="BE387" i="2"/>
  <c r="T387" i="2"/>
  <c r="R387" i="2"/>
  <c r="P387" i="2"/>
  <c r="BI385" i="2"/>
  <c r="BH385" i="2"/>
  <c r="BG385" i="2"/>
  <c r="BE385" i="2"/>
  <c r="T385" i="2"/>
  <c r="R385" i="2"/>
  <c r="P385" i="2"/>
  <c r="BI382" i="2"/>
  <c r="BH382" i="2"/>
  <c r="BG382" i="2"/>
  <c r="BE382" i="2"/>
  <c r="T382" i="2"/>
  <c r="R382" i="2"/>
  <c r="P382" i="2"/>
  <c r="BI381" i="2"/>
  <c r="BH381" i="2"/>
  <c r="BG381" i="2"/>
  <c r="BE381" i="2"/>
  <c r="T381" i="2"/>
  <c r="R381" i="2"/>
  <c r="P381" i="2"/>
  <c r="BI379" i="2"/>
  <c r="BH379" i="2"/>
  <c r="BG379" i="2"/>
  <c r="BE379" i="2"/>
  <c r="T379" i="2"/>
  <c r="R379" i="2"/>
  <c r="P379" i="2"/>
  <c r="BI378" i="2"/>
  <c r="BH378" i="2"/>
  <c r="BG378" i="2"/>
  <c r="BE378" i="2"/>
  <c r="T378" i="2"/>
  <c r="R378" i="2"/>
  <c r="P378" i="2"/>
  <c r="BI377" i="2"/>
  <c r="BH377" i="2"/>
  <c r="BG377" i="2"/>
  <c r="BE377" i="2"/>
  <c r="T377" i="2"/>
  <c r="R377" i="2"/>
  <c r="P377" i="2"/>
  <c r="BI376" i="2"/>
  <c r="BH376" i="2"/>
  <c r="BG376" i="2"/>
  <c r="BE376" i="2"/>
  <c r="T376" i="2"/>
  <c r="R376" i="2"/>
  <c r="P376" i="2"/>
  <c r="BI374" i="2"/>
  <c r="BH374" i="2"/>
  <c r="BG374" i="2"/>
  <c r="BE374" i="2"/>
  <c r="T374" i="2"/>
  <c r="R374" i="2"/>
  <c r="P374" i="2"/>
  <c r="BI370" i="2"/>
  <c r="BH370" i="2"/>
  <c r="BG370" i="2"/>
  <c r="BE370" i="2"/>
  <c r="T370" i="2"/>
  <c r="R370" i="2"/>
  <c r="P370" i="2"/>
  <c r="BI368" i="2"/>
  <c r="BH368" i="2"/>
  <c r="BG368" i="2"/>
  <c r="BE368" i="2"/>
  <c r="T368" i="2"/>
  <c r="R368" i="2"/>
  <c r="P368" i="2"/>
  <c r="BI365" i="2"/>
  <c r="BH365" i="2"/>
  <c r="BG365" i="2"/>
  <c r="BE365" i="2"/>
  <c r="T365" i="2"/>
  <c r="R365" i="2"/>
  <c r="P365" i="2"/>
  <c r="BI363" i="2"/>
  <c r="BH363" i="2"/>
  <c r="BG363" i="2"/>
  <c r="BE363" i="2"/>
  <c r="T363" i="2"/>
  <c r="R363" i="2"/>
  <c r="P363" i="2"/>
  <c r="BI362" i="2"/>
  <c r="BH362" i="2"/>
  <c r="BG362" i="2"/>
  <c r="BE362" i="2"/>
  <c r="T362" i="2"/>
  <c r="R362" i="2"/>
  <c r="P362" i="2"/>
  <c r="BI360" i="2"/>
  <c r="BH360" i="2"/>
  <c r="BG360" i="2"/>
  <c r="BE360" i="2"/>
  <c r="T360" i="2"/>
  <c r="R360" i="2"/>
  <c r="P360" i="2"/>
  <c r="BI358" i="2"/>
  <c r="BH358" i="2"/>
  <c r="BG358" i="2"/>
  <c r="BE358" i="2"/>
  <c r="T358" i="2"/>
  <c r="R358" i="2"/>
  <c r="P358" i="2"/>
  <c r="BI354" i="2"/>
  <c r="BH354" i="2"/>
  <c r="BG354" i="2"/>
  <c r="BE354" i="2"/>
  <c r="T354" i="2"/>
  <c r="R354" i="2"/>
  <c r="P354" i="2"/>
  <c r="BI352" i="2"/>
  <c r="BH352" i="2"/>
  <c r="BG352" i="2"/>
  <c r="BE352" i="2"/>
  <c r="T352" i="2"/>
  <c r="R352" i="2"/>
  <c r="P352" i="2"/>
  <c r="BI351" i="2"/>
  <c r="BH351" i="2"/>
  <c r="BG351" i="2"/>
  <c r="BE351" i="2"/>
  <c r="T351" i="2"/>
  <c r="R351" i="2"/>
  <c r="P351" i="2"/>
  <c r="BI348" i="2"/>
  <c r="BH348" i="2"/>
  <c r="BG348" i="2"/>
  <c r="BE348" i="2"/>
  <c r="T348" i="2"/>
  <c r="R348" i="2"/>
  <c r="P348" i="2"/>
  <c r="BI347" i="2"/>
  <c r="BH347" i="2"/>
  <c r="BG347" i="2"/>
  <c r="BE347" i="2"/>
  <c r="T347" i="2"/>
  <c r="R347" i="2"/>
  <c r="P347" i="2"/>
  <c r="BI344" i="2"/>
  <c r="BH344" i="2"/>
  <c r="BG344" i="2"/>
  <c r="BE344" i="2"/>
  <c r="T344" i="2"/>
  <c r="R344" i="2"/>
  <c r="P344" i="2"/>
  <c r="BI342" i="2"/>
  <c r="BH342" i="2"/>
  <c r="BG342" i="2"/>
  <c r="BE342" i="2"/>
  <c r="T342" i="2"/>
  <c r="R342" i="2"/>
  <c r="P342" i="2"/>
  <c r="BI341" i="2"/>
  <c r="BH341" i="2"/>
  <c r="BG341" i="2"/>
  <c r="BE341" i="2"/>
  <c r="T341" i="2"/>
  <c r="R341" i="2"/>
  <c r="P341" i="2"/>
  <c r="BI340" i="2"/>
  <c r="BH340" i="2"/>
  <c r="BG340" i="2"/>
  <c r="BE340" i="2"/>
  <c r="T340" i="2"/>
  <c r="R340" i="2"/>
  <c r="P340" i="2"/>
  <c r="BI339" i="2"/>
  <c r="BH339" i="2"/>
  <c r="BG339" i="2"/>
  <c r="BE339" i="2"/>
  <c r="T339" i="2"/>
  <c r="R339" i="2"/>
  <c r="P339" i="2"/>
  <c r="BI338" i="2"/>
  <c r="BH338" i="2"/>
  <c r="BG338" i="2"/>
  <c r="BE338" i="2"/>
  <c r="T338" i="2"/>
  <c r="R338" i="2"/>
  <c r="P338" i="2"/>
  <c r="BI337" i="2"/>
  <c r="BH337" i="2"/>
  <c r="BG337" i="2"/>
  <c r="BE337" i="2"/>
  <c r="T337" i="2"/>
  <c r="R337" i="2"/>
  <c r="P337" i="2"/>
  <c r="BI336" i="2"/>
  <c r="BH336" i="2"/>
  <c r="BG336" i="2"/>
  <c r="BE336" i="2"/>
  <c r="T336" i="2"/>
  <c r="R336" i="2"/>
  <c r="P336" i="2"/>
  <c r="BI335" i="2"/>
  <c r="BH335" i="2"/>
  <c r="BG335" i="2"/>
  <c r="BE335" i="2"/>
  <c r="T335" i="2"/>
  <c r="R335" i="2"/>
  <c r="P335" i="2"/>
  <c r="BI334" i="2"/>
  <c r="BH334" i="2"/>
  <c r="BG334" i="2"/>
  <c r="BE334" i="2"/>
  <c r="T334" i="2"/>
  <c r="R334" i="2"/>
  <c r="P334" i="2"/>
  <c r="BI333" i="2"/>
  <c r="BH333" i="2"/>
  <c r="BG333" i="2"/>
  <c r="BE333" i="2"/>
  <c r="T333" i="2"/>
  <c r="R333" i="2"/>
  <c r="P333" i="2"/>
  <c r="BI332" i="2"/>
  <c r="BH332" i="2"/>
  <c r="BG332" i="2"/>
  <c r="BE332" i="2"/>
  <c r="T332" i="2"/>
  <c r="R332" i="2"/>
  <c r="P332" i="2"/>
  <c r="BI331" i="2"/>
  <c r="BH331" i="2"/>
  <c r="BG331" i="2"/>
  <c r="BE331" i="2"/>
  <c r="T331" i="2"/>
  <c r="R331" i="2"/>
  <c r="P331" i="2"/>
  <c r="BI330" i="2"/>
  <c r="BH330" i="2"/>
  <c r="BG330" i="2"/>
  <c r="BE330" i="2"/>
  <c r="T330" i="2"/>
  <c r="R330" i="2"/>
  <c r="P330" i="2"/>
  <c r="BI329" i="2"/>
  <c r="BH329" i="2"/>
  <c r="BG329" i="2"/>
  <c r="BE329" i="2"/>
  <c r="T329" i="2"/>
  <c r="R329" i="2"/>
  <c r="P329" i="2"/>
  <c r="BI328" i="2"/>
  <c r="BH328" i="2"/>
  <c r="BG328" i="2"/>
  <c r="BE328" i="2"/>
  <c r="T328" i="2"/>
  <c r="R328" i="2"/>
  <c r="P328" i="2"/>
  <c r="BI324" i="2"/>
  <c r="BH324" i="2"/>
  <c r="BG324" i="2"/>
  <c r="BE324" i="2"/>
  <c r="T324" i="2"/>
  <c r="R324" i="2"/>
  <c r="P324" i="2"/>
  <c r="BI321" i="2"/>
  <c r="BH321" i="2"/>
  <c r="BG321" i="2"/>
  <c r="BE321" i="2"/>
  <c r="T321" i="2"/>
  <c r="R321" i="2"/>
  <c r="P321" i="2"/>
  <c r="BI320" i="2"/>
  <c r="BH320" i="2"/>
  <c r="BG320" i="2"/>
  <c r="BE320" i="2"/>
  <c r="T320" i="2"/>
  <c r="R320" i="2"/>
  <c r="P320" i="2"/>
  <c r="BI319" i="2"/>
  <c r="BH319" i="2"/>
  <c r="BG319" i="2"/>
  <c r="BE319" i="2"/>
  <c r="T319" i="2"/>
  <c r="R319" i="2"/>
  <c r="P319" i="2"/>
  <c r="BI316" i="2"/>
  <c r="BH316" i="2"/>
  <c r="BG316" i="2"/>
  <c r="BE316" i="2"/>
  <c r="T316" i="2"/>
  <c r="R316" i="2"/>
  <c r="P316" i="2"/>
  <c r="BI315" i="2"/>
  <c r="BH315" i="2"/>
  <c r="BG315" i="2"/>
  <c r="BE315" i="2"/>
  <c r="T315" i="2"/>
  <c r="R315" i="2"/>
  <c r="P315" i="2"/>
  <c r="BI314" i="2"/>
  <c r="BH314" i="2"/>
  <c r="BG314" i="2"/>
  <c r="BE314" i="2"/>
  <c r="T314" i="2"/>
  <c r="R314" i="2"/>
  <c r="P314" i="2"/>
  <c r="BI311" i="2"/>
  <c r="BH311" i="2"/>
  <c r="BG311" i="2"/>
  <c r="BE311" i="2"/>
  <c r="T311" i="2"/>
  <c r="R311" i="2"/>
  <c r="P311" i="2"/>
  <c r="BI305" i="2"/>
  <c r="BH305" i="2"/>
  <c r="BG305" i="2"/>
  <c r="BE305" i="2"/>
  <c r="T305" i="2"/>
  <c r="R305" i="2"/>
  <c r="P305" i="2"/>
  <c r="BI303" i="2"/>
  <c r="BH303" i="2"/>
  <c r="BG303" i="2"/>
  <c r="BE303" i="2"/>
  <c r="T303" i="2"/>
  <c r="R303" i="2"/>
  <c r="P303" i="2"/>
  <c r="BI302" i="2"/>
  <c r="BH302" i="2"/>
  <c r="BG302" i="2"/>
  <c r="BE302" i="2"/>
  <c r="T302" i="2"/>
  <c r="R302" i="2"/>
  <c r="P302" i="2"/>
  <c r="BI301" i="2"/>
  <c r="BH301" i="2"/>
  <c r="BG301" i="2"/>
  <c r="BE301" i="2"/>
  <c r="T301" i="2"/>
  <c r="R301" i="2"/>
  <c r="P301" i="2"/>
  <c r="BI300" i="2"/>
  <c r="BH300" i="2"/>
  <c r="BG300" i="2"/>
  <c r="BE300" i="2"/>
  <c r="T300" i="2"/>
  <c r="R300" i="2"/>
  <c r="P300" i="2"/>
  <c r="BI299" i="2"/>
  <c r="BH299" i="2"/>
  <c r="BG299" i="2"/>
  <c r="BE299" i="2"/>
  <c r="T299" i="2"/>
  <c r="R299" i="2"/>
  <c r="P299" i="2"/>
  <c r="BI297" i="2"/>
  <c r="BH297" i="2"/>
  <c r="BG297" i="2"/>
  <c r="BE297" i="2"/>
  <c r="T297" i="2"/>
  <c r="R297" i="2"/>
  <c r="P297" i="2"/>
  <c r="BI296" i="2"/>
  <c r="BH296" i="2"/>
  <c r="BG296" i="2"/>
  <c r="BE296" i="2"/>
  <c r="T296" i="2"/>
  <c r="R296" i="2"/>
  <c r="P296" i="2"/>
  <c r="BI295" i="2"/>
  <c r="BH295" i="2"/>
  <c r="BG295" i="2"/>
  <c r="BE295" i="2"/>
  <c r="T295" i="2"/>
  <c r="R295" i="2"/>
  <c r="P295" i="2"/>
  <c r="BI294" i="2"/>
  <c r="BH294" i="2"/>
  <c r="BG294" i="2"/>
  <c r="BE294" i="2"/>
  <c r="T294" i="2"/>
  <c r="R294" i="2"/>
  <c r="P294" i="2"/>
  <c r="BI293" i="2"/>
  <c r="BH293" i="2"/>
  <c r="BG293" i="2"/>
  <c r="BE293" i="2"/>
  <c r="T293" i="2"/>
  <c r="R293" i="2"/>
  <c r="P293" i="2"/>
  <c r="BI292" i="2"/>
  <c r="BH292" i="2"/>
  <c r="BG292" i="2"/>
  <c r="BE292" i="2"/>
  <c r="T292" i="2"/>
  <c r="R292" i="2"/>
  <c r="P292" i="2"/>
  <c r="BI291" i="2"/>
  <c r="BH291" i="2"/>
  <c r="BG291" i="2"/>
  <c r="BE291" i="2"/>
  <c r="T291" i="2"/>
  <c r="R291" i="2"/>
  <c r="P291" i="2"/>
  <c r="BI290" i="2"/>
  <c r="BH290" i="2"/>
  <c r="BG290" i="2"/>
  <c r="BE290" i="2"/>
  <c r="T290" i="2"/>
  <c r="R290" i="2"/>
  <c r="P290" i="2"/>
  <c r="BI289" i="2"/>
  <c r="BH289" i="2"/>
  <c r="BG289" i="2"/>
  <c r="BE289" i="2"/>
  <c r="T289" i="2"/>
  <c r="R289" i="2"/>
  <c r="P289" i="2"/>
  <c r="BI288" i="2"/>
  <c r="BH288" i="2"/>
  <c r="BG288" i="2"/>
  <c r="BE288" i="2"/>
  <c r="T288" i="2"/>
  <c r="R288" i="2"/>
  <c r="P288" i="2"/>
  <c r="BI287" i="2"/>
  <c r="BH287" i="2"/>
  <c r="BG287" i="2"/>
  <c r="BE287" i="2"/>
  <c r="T287" i="2"/>
  <c r="R287" i="2"/>
  <c r="P287" i="2"/>
  <c r="BI286" i="2"/>
  <c r="BH286" i="2"/>
  <c r="BG286" i="2"/>
  <c r="BE286" i="2"/>
  <c r="T286" i="2"/>
  <c r="R286" i="2"/>
  <c r="P286" i="2"/>
  <c r="BI285" i="2"/>
  <c r="BH285" i="2"/>
  <c r="BG285" i="2"/>
  <c r="BE285" i="2"/>
  <c r="T285" i="2"/>
  <c r="R285" i="2"/>
  <c r="P285" i="2"/>
  <c r="BI284" i="2"/>
  <c r="BH284" i="2"/>
  <c r="BG284" i="2"/>
  <c r="BE284" i="2"/>
  <c r="T284" i="2"/>
  <c r="R284" i="2"/>
  <c r="P284" i="2"/>
  <c r="BI283" i="2"/>
  <c r="BH283" i="2"/>
  <c r="BG283" i="2"/>
  <c r="BE283" i="2"/>
  <c r="T283" i="2"/>
  <c r="R283" i="2"/>
  <c r="P283" i="2"/>
  <c r="BI282" i="2"/>
  <c r="BH282" i="2"/>
  <c r="BG282" i="2"/>
  <c r="BE282" i="2"/>
  <c r="T282" i="2"/>
  <c r="R282" i="2"/>
  <c r="P282" i="2"/>
  <c r="BI281" i="2"/>
  <c r="BH281" i="2"/>
  <c r="BG281" i="2"/>
  <c r="BE281" i="2"/>
  <c r="T281" i="2"/>
  <c r="R281" i="2"/>
  <c r="P281" i="2"/>
  <c r="BI280" i="2"/>
  <c r="BH280" i="2"/>
  <c r="BG280" i="2"/>
  <c r="BE280" i="2"/>
  <c r="T280" i="2"/>
  <c r="R280" i="2"/>
  <c r="P280" i="2"/>
  <c r="BI279" i="2"/>
  <c r="BH279" i="2"/>
  <c r="BG279" i="2"/>
  <c r="BE279" i="2"/>
  <c r="T279" i="2"/>
  <c r="R279" i="2"/>
  <c r="P279" i="2"/>
  <c r="BI277" i="2"/>
  <c r="BH277" i="2"/>
  <c r="BG277" i="2"/>
  <c r="BE277" i="2"/>
  <c r="T277" i="2"/>
  <c r="R277" i="2"/>
  <c r="P277" i="2"/>
  <c r="BI276" i="2"/>
  <c r="BH276" i="2"/>
  <c r="BG276" i="2"/>
  <c r="BE276" i="2"/>
  <c r="T276" i="2"/>
  <c r="R276" i="2"/>
  <c r="P276" i="2"/>
  <c r="BI275" i="2"/>
  <c r="BH275" i="2"/>
  <c r="BG275" i="2"/>
  <c r="BE275" i="2"/>
  <c r="T275" i="2"/>
  <c r="R275" i="2"/>
  <c r="P275" i="2"/>
  <c r="BI273" i="2"/>
  <c r="BH273" i="2"/>
  <c r="BG273" i="2"/>
  <c r="BE273" i="2"/>
  <c r="T273" i="2"/>
  <c r="R273" i="2"/>
  <c r="P273" i="2"/>
  <c r="BI272" i="2"/>
  <c r="BH272" i="2"/>
  <c r="BG272" i="2"/>
  <c r="BE272" i="2"/>
  <c r="T272" i="2"/>
  <c r="R272" i="2"/>
  <c r="P272" i="2"/>
  <c r="BI271" i="2"/>
  <c r="BH271" i="2"/>
  <c r="BG271" i="2"/>
  <c r="BE271" i="2"/>
  <c r="T271" i="2"/>
  <c r="R271" i="2"/>
  <c r="P271" i="2"/>
  <c r="BI270" i="2"/>
  <c r="BH270" i="2"/>
  <c r="BG270" i="2"/>
  <c r="BE270" i="2"/>
  <c r="T270" i="2"/>
  <c r="R270" i="2"/>
  <c r="P270" i="2"/>
  <c r="BI269" i="2"/>
  <c r="BH269" i="2"/>
  <c r="BG269" i="2"/>
  <c r="BE269" i="2"/>
  <c r="T269" i="2"/>
  <c r="R269" i="2"/>
  <c r="P269" i="2"/>
  <c r="BI268" i="2"/>
  <c r="BH268" i="2"/>
  <c r="BG268" i="2"/>
  <c r="BE268" i="2"/>
  <c r="T268" i="2"/>
  <c r="R268" i="2"/>
  <c r="P268" i="2"/>
  <c r="BI267" i="2"/>
  <c r="BH267" i="2"/>
  <c r="BG267" i="2"/>
  <c r="BE267" i="2"/>
  <c r="T267" i="2"/>
  <c r="R267" i="2"/>
  <c r="P267" i="2"/>
  <c r="BI266" i="2"/>
  <c r="BH266" i="2"/>
  <c r="BG266" i="2"/>
  <c r="BE266" i="2"/>
  <c r="T266" i="2"/>
  <c r="R266" i="2"/>
  <c r="P266" i="2"/>
  <c r="BI265" i="2"/>
  <c r="BH265" i="2"/>
  <c r="BG265" i="2"/>
  <c r="BE265" i="2"/>
  <c r="T265" i="2"/>
  <c r="R265" i="2"/>
  <c r="P265" i="2"/>
  <c r="BI264" i="2"/>
  <c r="BH264" i="2"/>
  <c r="BG264" i="2"/>
  <c r="BE264" i="2"/>
  <c r="T264" i="2"/>
  <c r="R264" i="2"/>
  <c r="P264" i="2"/>
  <c r="BI263" i="2"/>
  <c r="BH263" i="2"/>
  <c r="BG263" i="2"/>
  <c r="BE263" i="2"/>
  <c r="T263" i="2"/>
  <c r="R263" i="2"/>
  <c r="P263" i="2"/>
  <c r="BI262" i="2"/>
  <c r="BH262" i="2"/>
  <c r="BG262" i="2"/>
  <c r="BE262" i="2"/>
  <c r="T262" i="2"/>
  <c r="R262" i="2"/>
  <c r="P262" i="2"/>
  <c r="BI261" i="2"/>
  <c r="BH261" i="2"/>
  <c r="BG261" i="2"/>
  <c r="BE261" i="2"/>
  <c r="T261" i="2"/>
  <c r="R261" i="2"/>
  <c r="P261" i="2"/>
  <c r="BI260" i="2"/>
  <c r="BH260" i="2"/>
  <c r="BG260" i="2"/>
  <c r="BE260" i="2"/>
  <c r="T260" i="2"/>
  <c r="R260" i="2"/>
  <c r="P260" i="2"/>
  <c r="BI259" i="2"/>
  <c r="BH259" i="2"/>
  <c r="BG259" i="2"/>
  <c r="BE259" i="2"/>
  <c r="T259" i="2"/>
  <c r="R259" i="2"/>
  <c r="P259" i="2"/>
  <c r="BI258" i="2"/>
  <c r="BH258" i="2"/>
  <c r="BG258" i="2"/>
  <c r="BE258" i="2"/>
  <c r="T258" i="2"/>
  <c r="R258" i="2"/>
  <c r="P258" i="2"/>
  <c r="BI257" i="2"/>
  <c r="BH257" i="2"/>
  <c r="BG257" i="2"/>
  <c r="BE257" i="2"/>
  <c r="T257" i="2"/>
  <c r="R257" i="2"/>
  <c r="P257" i="2"/>
  <c r="BI256" i="2"/>
  <c r="BH256" i="2"/>
  <c r="BG256" i="2"/>
  <c r="BE256" i="2"/>
  <c r="T256" i="2"/>
  <c r="R256" i="2"/>
  <c r="P256" i="2"/>
  <c r="BI255" i="2"/>
  <c r="BH255" i="2"/>
  <c r="BG255" i="2"/>
  <c r="BE255" i="2"/>
  <c r="T255" i="2"/>
  <c r="R255" i="2"/>
  <c r="P255" i="2"/>
  <c r="BI253" i="2"/>
  <c r="BH253" i="2"/>
  <c r="BG253" i="2"/>
  <c r="BE253" i="2"/>
  <c r="T253" i="2"/>
  <c r="R253" i="2"/>
  <c r="P253" i="2"/>
  <c r="BI252" i="2"/>
  <c r="BH252" i="2"/>
  <c r="BG252" i="2"/>
  <c r="BE252" i="2"/>
  <c r="T252" i="2"/>
  <c r="R252" i="2"/>
  <c r="P252" i="2"/>
  <c r="BI251" i="2"/>
  <c r="BH251" i="2"/>
  <c r="BG251" i="2"/>
  <c r="BE251" i="2"/>
  <c r="T251" i="2"/>
  <c r="R251" i="2"/>
  <c r="P251" i="2"/>
  <c r="BI250" i="2"/>
  <c r="BH250" i="2"/>
  <c r="BG250" i="2"/>
  <c r="BE250" i="2"/>
  <c r="T250" i="2"/>
  <c r="R250" i="2"/>
  <c r="P250" i="2"/>
  <c r="BI249" i="2"/>
  <c r="BH249" i="2"/>
  <c r="BG249" i="2"/>
  <c r="BE249" i="2"/>
  <c r="T249" i="2"/>
  <c r="R249" i="2"/>
  <c r="P249" i="2"/>
  <c r="BI248" i="2"/>
  <c r="BH248" i="2"/>
  <c r="BG248" i="2"/>
  <c r="BE248" i="2"/>
  <c r="T248" i="2"/>
  <c r="R248" i="2"/>
  <c r="P248" i="2"/>
  <c r="BI247" i="2"/>
  <c r="BH247" i="2"/>
  <c r="BG247" i="2"/>
  <c r="BE247" i="2"/>
  <c r="T247" i="2"/>
  <c r="R247" i="2"/>
  <c r="P247" i="2"/>
  <c r="BI246" i="2"/>
  <c r="BH246" i="2"/>
  <c r="BG246" i="2"/>
  <c r="BE246" i="2"/>
  <c r="T246" i="2"/>
  <c r="R246" i="2"/>
  <c r="P246" i="2"/>
  <c r="BI245" i="2"/>
  <c r="BH245" i="2"/>
  <c r="BG245" i="2"/>
  <c r="BE245" i="2"/>
  <c r="T245" i="2"/>
  <c r="R245" i="2"/>
  <c r="P245" i="2"/>
  <c r="BI244" i="2"/>
  <c r="BH244" i="2"/>
  <c r="BG244" i="2"/>
  <c r="BE244" i="2"/>
  <c r="T244" i="2"/>
  <c r="R244" i="2"/>
  <c r="P244" i="2"/>
  <c r="BI243" i="2"/>
  <c r="BH243" i="2"/>
  <c r="BG243" i="2"/>
  <c r="BE243" i="2"/>
  <c r="T243" i="2"/>
  <c r="R243" i="2"/>
  <c r="P243" i="2"/>
  <c r="BI241" i="2"/>
  <c r="BH241" i="2"/>
  <c r="BG241" i="2"/>
  <c r="BE241" i="2"/>
  <c r="T241" i="2"/>
  <c r="R241" i="2"/>
  <c r="P241" i="2"/>
  <c r="BI240" i="2"/>
  <c r="BH240" i="2"/>
  <c r="BG240" i="2"/>
  <c r="BE240" i="2"/>
  <c r="T240" i="2"/>
  <c r="R240" i="2"/>
  <c r="P240" i="2"/>
  <c r="BI239" i="2"/>
  <c r="BH239" i="2"/>
  <c r="BG239" i="2"/>
  <c r="BE239" i="2"/>
  <c r="T239" i="2"/>
  <c r="R239" i="2"/>
  <c r="P239" i="2"/>
  <c r="BI236" i="2"/>
  <c r="BH236" i="2"/>
  <c r="BG236" i="2"/>
  <c r="BE236" i="2"/>
  <c r="T236" i="2"/>
  <c r="R236" i="2"/>
  <c r="P236" i="2"/>
  <c r="BI235" i="2"/>
  <c r="BH235" i="2"/>
  <c r="BG235" i="2"/>
  <c r="BE235" i="2"/>
  <c r="T235" i="2"/>
  <c r="R235" i="2"/>
  <c r="P235" i="2"/>
  <c r="BI234" i="2"/>
  <c r="BH234" i="2"/>
  <c r="BG234" i="2"/>
  <c r="BE234" i="2"/>
  <c r="T234" i="2"/>
  <c r="R234" i="2"/>
  <c r="P234" i="2"/>
  <c r="BI233" i="2"/>
  <c r="BH233" i="2"/>
  <c r="BG233" i="2"/>
  <c r="BE233" i="2"/>
  <c r="T233" i="2"/>
  <c r="R233" i="2"/>
  <c r="P233" i="2"/>
  <c r="BI232" i="2"/>
  <c r="BH232" i="2"/>
  <c r="BG232" i="2"/>
  <c r="BE232" i="2"/>
  <c r="T232" i="2"/>
  <c r="R232" i="2"/>
  <c r="P232" i="2"/>
  <c r="BI230" i="2"/>
  <c r="BH230" i="2"/>
  <c r="BG230" i="2"/>
  <c r="BE230" i="2"/>
  <c r="T230" i="2"/>
  <c r="R230" i="2"/>
  <c r="P230" i="2"/>
  <c r="BI229" i="2"/>
  <c r="BH229" i="2"/>
  <c r="BG229" i="2"/>
  <c r="BE229" i="2"/>
  <c r="T229" i="2"/>
  <c r="R229" i="2"/>
  <c r="P229" i="2"/>
  <c r="BI227" i="2"/>
  <c r="BH227" i="2"/>
  <c r="BG227" i="2"/>
  <c r="BE227" i="2"/>
  <c r="T227" i="2"/>
  <c r="R227" i="2"/>
  <c r="P227" i="2"/>
  <c r="BI226" i="2"/>
  <c r="BH226" i="2"/>
  <c r="BG226" i="2"/>
  <c r="BE226" i="2"/>
  <c r="T226" i="2"/>
  <c r="R226" i="2"/>
  <c r="P226" i="2"/>
  <c r="BI221" i="2"/>
  <c r="BH221" i="2"/>
  <c r="BG221" i="2"/>
  <c r="BE221" i="2"/>
  <c r="T221" i="2"/>
  <c r="R221" i="2"/>
  <c r="P221" i="2"/>
  <c r="BI219" i="2"/>
  <c r="BH219" i="2"/>
  <c r="BG219" i="2"/>
  <c r="BE219" i="2"/>
  <c r="T219" i="2"/>
  <c r="R219" i="2"/>
  <c r="P219" i="2"/>
  <c r="BI216" i="2"/>
  <c r="BH216" i="2"/>
  <c r="BG216" i="2"/>
  <c r="BE216" i="2"/>
  <c r="T216" i="2"/>
  <c r="R216" i="2"/>
  <c r="P216" i="2"/>
  <c r="BI212" i="2"/>
  <c r="BH212" i="2"/>
  <c r="BG212" i="2"/>
  <c r="BE212" i="2"/>
  <c r="T212" i="2"/>
  <c r="R212" i="2"/>
  <c r="P212" i="2"/>
  <c r="BI209" i="2"/>
  <c r="BH209" i="2"/>
  <c r="BG209" i="2"/>
  <c r="BE209" i="2"/>
  <c r="T209" i="2"/>
  <c r="R209" i="2"/>
  <c r="P209" i="2"/>
  <c r="BI206" i="2"/>
  <c r="BH206" i="2"/>
  <c r="BG206" i="2"/>
  <c r="BE206" i="2"/>
  <c r="T206" i="2"/>
  <c r="R206" i="2"/>
  <c r="P206" i="2"/>
  <c r="BI205" i="2"/>
  <c r="BH205" i="2"/>
  <c r="BG205" i="2"/>
  <c r="BE205" i="2"/>
  <c r="T205" i="2"/>
  <c r="R205" i="2"/>
  <c r="P205" i="2"/>
  <c r="BI204" i="2"/>
  <c r="BH204" i="2"/>
  <c r="BG204" i="2"/>
  <c r="BE204" i="2"/>
  <c r="T204" i="2"/>
  <c r="R204" i="2"/>
  <c r="P204" i="2"/>
  <c r="BI202" i="2"/>
  <c r="BH202" i="2"/>
  <c r="BG202" i="2"/>
  <c r="BE202" i="2"/>
  <c r="T202" i="2"/>
  <c r="R202" i="2"/>
  <c r="P202" i="2"/>
  <c r="BI200" i="2"/>
  <c r="BH200" i="2"/>
  <c r="BG200" i="2"/>
  <c r="BE200" i="2"/>
  <c r="T200" i="2"/>
  <c r="R200" i="2"/>
  <c r="P200" i="2"/>
  <c r="BI199" i="2"/>
  <c r="BH199" i="2"/>
  <c r="BG199" i="2"/>
  <c r="BE199" i="2"/>
  <c r="T199" i="2"/>
  <c r="R199" i="2"/>
  <c r="P199" i="2"/>
  <c r="BI197" i="2"/>
  <c r="BH197" i="2"/>
  <c r="BG197" i="2"/>
  <c r="BE197" i="2"/>
  <c r="T197" i="2"/>
  <c r="R197" i="2"/>
  <c r="P197" i="2"/>
  <c r="BI196" i="2"/>
  <c r="BH196" i="2"/>
  <c r="BG196" i="2"/>
  <c r="BE196" i="2"/>
  <c r="T196" i="2"/>
  <c r="R196" i="2"/>
  <c r="P196" i="2"/>
  <c r="BI192" i="2"/>
  <c r="BH192" i="2"/>
  <c r="BG192" i="2"/>
  <c r="BE192" i="2"/>
  <c r="T192" i="2"/>
  <c r="R192" i="2"/>
  <c r="P192" i="2"/>
  <c r="BI190" i="2"/>
  <c r="BH190" i="2"/>
  <c r="BG190" i="2"/>
  <c r="BE190" i="2"/>
  <c r="T190" i="2"/>
  <c r="R190" i="2"/>
  <c r="P190" i="2"/>
  <c r="BI185" i="2"/>
  <c r="BH185" i="2"/>
  <c r="BG185" i="2"/>
  <c r="BE185" i="2"/>
  <c r="T185" i="2"/>
  <c r="R185" i="2"/>
  <c r="P185" i="2"/>
  <c r="BI181" i="2"/>
  <c r="BH181" i="2"/>
  <c r="BG181" i="2"/>
  <c r="BE181" i="2"/>
  <c r="T181" i="2"/>
  <c r="R181" i="2"/>
  <c r="P181" i="2"/>
  <c r="BI175" i="2"/>
  <c r="BH175" i="2"/>
  <c r="BG175" i="2"/>
  <c r="BE175" i="2"/>
  <c r="T175" i="2"/>
  <c r="R175" i="2"/>
  <c r="P175" i="2"/>
  <c r="BI173" i="2"/>
  <c r="BH173" i="2"/>
  <c r="BG173" i="2"/>
  <c r="BE173" i="2"/>
  <c r="T173" i="2"/>
  <c r="R173" i="2"/>
  <c r="P173" i="2"/>
  <c r="BI172" i="2"/>
  <c r="BH172" i="2"/>
  <c r="BG172" i="2"/>
  <c r="BE172" i="2"/>
  <c r="T172" i="2"/>
  <c r="R172" i="2"/>
  <c r="P172" i="2"/>
  <c r="BI169" i="2"/>
  <c r="BH169" i="2"/>
  <c r="BG169" i="2"/>
  <c r="BE169" i="2"/>
  <c r="T169" i="2"/>
  <c r="R169" i="2"/>
  <c r="P169" i="2"/>
  <c r="BI166" i="2"/>
  <c r="BH166" i="2"/>
  <c r="BG166" i="2"/>
  <c r="BE166" i="2"/>
  <c r="T166" i="2"/>
  <c r="R166" i="2"/>
  <c r="P166" i="2"/>
  <c r="BI165" i="2"/>
  <c r="BH165" i="2"/>
  <c r="BG165" i="2"/>
  <c r="BE165" i="2"/>
  <c r="T165" i="2"/>
  <c r="R165" i="2"/>
  <c r="P165" i="2"/>
  <c r="BI164" i="2"/>
  <c r="BH164" i="2"/>
  <c r="BG164" i="2"/>
  <c r="BE164" i="2"/>
  <c r="T164" i="2"/>
  <c r="R164" i="2"/>
  <c r="P164" i="2"/>
  <c r="BI161" i="2"/>
  <c r="BH161" i="2"/>
  <c r="BG161" i="2"/>
  <c r="BE161" i="2"/>
  <c r="T161" i="2"/>
  <c r="R161" i="2"/>
  <c r="P161" i="2"/>
  <c r="BI157" i="2"/>
  <c r="BH157" i="2"/>
  <c r="BG157" i="2"/>
  <c r="BE157" i="2"/>
  <c r="T157" i="2"/>
  <c r="R157" i="2"/>
  <c r="P157" i="2"/>
  <c r="BI155" i="2"/>
  <c r="BH155" i="2"/>
  <c r="BG155" i="2"/>
  <c r="BE155" i="2"/>
  <c r="T155" i="2"/>
  <c r="R155" i="2"/>
  <c r="P155" i="2"/>
  <c r="BI151" i="2"/>
  <c r="BH151" i="2"/>
  <c r="BG151" i="2"/>
  <c r="BE151" i="2"/>
  <c r="T151" i="2"/>
  <c r="R151" i="2"/>
  <c r="P151" i="2"/>
  <c r="BI150" i="2"/>
  <c r="BH150" i="2"/>
  <c r="BG150" i="2"/>
  <c r="BE150" i="2"/>
  <c r="T150" i="2"/>
  <c r="R150" i="2"/>
  <c r="P150" i="2"/>
  <c r="BI149" i="2"/>
  <c r="BH149" i="2"/>
  <c r="BG149" i="2"/>
  <c r="BE149" i="2"/>
  <c r="T149" i="2"/>
  <c r="R149" i="2"/>
  <c r="P149" i="2"/>
  <c r="BI148" i="2"/>
  <c r="BH148" i="2"/>
  <c r="BG148" i="2"/>
  <c r="BE148" i="2"/>
  <c r="T148" i="2"/>
  <c r="R148" i="2"/>
  <c r="P148" i="2"/>
  <c r="BI147" i="2"/>
  <c r="BH147" i="2"/>
  <c r="BG147" i="2"/>
  <c r="BE147" i="2"/>
  <c r="T147" i="2"/>
  <c r="R147" i="2"/>
  <c r="P147" i="2"/>
  <c r="BI146" i="2"/>
  <c r="BH146" i="2"/>
  <c r="BG146" i="2"/>
  <c r="BE146" i="2"/>
  <c r="T146" i="2"/>
  <c r="R146" i="2"/>
  <c r="P146" i="2"/>
  <c r="BI143" i="2"/>
  <c r="BH143" i="2"/>
  <c r="BG143" i="2"/>
  <c r="BE143" i="2"/>
  <c r="T143" i="2"/>
  <c r="R143" i="2"/>
  <c r="P143" i="2"/>
  <c r="J136" i="2"/>
  <c r="F134" i="2"/>
  <c r="E132" i="2"/>
  <c r="J91" i="2"/>
  <c r="F89" i="2"/>
  <c r="E87" i="2"/>
  <c r="J24" i="2"/>
  <c r="E24" i="2"/>
  <c r="J137" i="2" s="1"/>
  <c r="J23" i="2"/>
  <c r="J18" i="2"/>
  <c r="E18" i="2"/>
  <c r="F137" i="2" s="1"/>
  <c r="J17" i="2"/>
  <c r="J15" i="2"/>
  <c r="E15" i="2"/>
  <c r="F136" i="2" s="1"/>
  <c r="J14" i="2"/>
  <c r="J134" i="2"/>
  <c r="E7" i="2"/>
  <c r="E130" i="2" s="1"/>
  <c r="L90" i="1"/>
  <c r="AM90" i="1"/>
  <c r="AM89" i="1"/>
  <c r="L89" i="1"/>
  <c r="AM87" i="1"/>
  <c r="L87" i="1"/>
  <c r="L85" i="1"/>
  <c r="L84" i="1"/>
  <c r="BK427" i="2"/>
  <c r="BK421" i="2"/>
  <c r="J406" i="2"/>
  <c r="J404" i="2"/>
  <c r="J403" i="2"/>
  <c r="J395" i="2"/>
  <c r="BK387" i="2"/>
  <c r="J385" i="2"/>
  <c r="BK382" i="2"/>
  <c r="J381" i="2"/>
  <c r="BK379" i="2"/>
  <c r="J377" i="2"/>
  <c r="BK376" i="2"/>
  <c r="BK374" i="2"/>
  <c r="BK370" i="2"/>
  <c r="J368" i="2"/>
  <c r="J365" i="2"/>
  <c r="BK363" i="2"/>
  <c r="J363" i="2"/>
  <c r="J362" i="2"/>
  <c r="BK360" i="2"/>
  <c r="BK358" i="2"/>
  <c r="BK354" i="2"/>
  <c r="BK352" i="2"/>
  <c r="J351" i="2"/>
  <c r="J348" i="2"/>
  <c r="J347" i="2"/>
  <c r="BK344" i="2"/>
  <c r="BK342" i="2"/>
  <c r="BK341" i="2"/>
  <c r="J341" i="2"/>
  <c r="BK340" i="2"/>
  <c r="BK339" i="2"/>
  <c r="BK338" i="2"/>
  <c r="BK337" i="2"/>
  <c r="BK336" i="2"/>
  <c r="J335" i="2"/>
  <c r="J334" i="2"/>
  <c r="BK333" i="2"/>
  <c r="BK332" i="2"/>
  <c r="BK331" i="2"/>
  <c r="J330" i="2"/>
  <c r="J329" i="2"/>
  <c r="J328" i="2"/>
  <c r="BK324" i="2"/>
  <c r="J321" i="2"/>
  <c r="J320" i="2"/>
  <c r="J319" i="2"/>
  <c r="J316" i="2"/>
  <c r="J315" i="2"/>
  <c r="BK311" i="2"/>
  <c r="J311" i="2"/>
  <c r="BK305" i="2"/>
  <c r="J303" i="2"/>
  <c r="BK302" i="2"/>
  <c r="BK301" i="2"/>
  <c r="J300" i="2"/>
  <c r="BK299" i="2"/>
  <c r="J297" i="2"/>
  <c r="BK296" i="2"/>
  <c r="BK295" i="2"/>
  <c r="J294" i="2"/>
  <c r="BK293" i="2"/>
  <c r="BK292" i="2"/>
  <c r="BK291" i="2"/>
  <c r="BK290" i="2"/>
  <c r="BK289" i="2"/>
  <c r="BK288" i="2"/>
  <c r="BK287" i="2"/>
  <c r="BK286" i="2"/>
  <c r="BK285" i="2"/>
  <c r="J284" i="2"/>
  <c r="BK283" i="2"/>
  <c r="J283" i="2"/>
  <c r="BK282" i="2"/>
  <c r="J281" i="2"/>
  <c r="BK280" i="2"/>
  <c r="BK279" i="2"/>
  <c r="J277" i="2"/>
  <c r="J275" i="2"/>
  <c r="J273" i="2"/>
  <c r="J272" i="2"/>
  <c r="BK271" i="2"/>
  <c r="J271" i="2"/>
  <c r="J270" i="2"/>
  <c r="J269" i="2"/>
  <c r="J268" i="2"/>
  <c r="J267" i="2"/>
  <c r="BK266" i="2"/>
  <c r="J266" i="2"/>
  <c r="J265" i="2"/>
  <c r="BK264" i="2"/>
  <c r="BK263" i="2"/>
  <c r="BK262" i="2"/>
  <c r="BK260" i="2"/>
  <c r="BK259" i="2"/>
  <c r="BK257" i="2"/>
  <c r="BK256" i="2"/>
  <c r="J255" i="2"/>
  <c r="BK253" i="2"/>
  <c r="J252" i="2"/>
  <c r="BK251" i="2"/>
  <c r="J250" i="2"/>
  <c r="J249" i="2"/>
  <c r="BK248" i="2"/>
  <c r="J247" i="2"/>
  <c r="BK246" i="2"/>
  <c r="BK245" i="2"/>
  <c r="BK243" i="2"/>
  <c r="BK241" i="2"/>
  <c r="J241" i="2"/>
  <c r="J240" i="2"/>
  <c r="J239" i="2"/>
  <c r="BK236" i="2"/>
  <c r="J235" i="2"/>
  <c r="J234" i="2"/>
  <c r="BK233" i="2"/>
  <c r="J232" i="2"/>
  <c r="J230" i="2"/>
  <c r="J229" i="2"/>
  <c r="BK227" i="2"/>
  <c r="BK226" i="2"/>
  <c r="BK221" i="2"/>
  <c r="J219" i="2"/>
  <c r="BK212" i="2"/>
  <c r="J209" i="2"/>
  <c r="BK206" i="2"/>
  <c r="BK205" i="2"/>
  <c r="J204" i="2"/>
  <c r="J202" i="2"/>
  <c r="J200" i="2"/>
  <c r="BK199" i="2"/>
  <c r="BK197" i="2"/>
  <c r="BK196" i="2"/>
  <c r="J192" i="2"/>
  <c r="BK190" i="2"/>
  <c r="J185" i="2"/>
  <c r="BK181" i="2"/>
  <c r="J175" i="2"/>
  <c r="BK173" i="2"/>
  <c r="BK172" i="2"/>
  <c r="J169" i="2"/>
  <c r="BK166" i="2"/>
  <c r="BK165" i="2"/>
  <c r="J164" i="2"/>
  <c r="BK161" i="2"/>
  <c r="BK157" i="2"/>
  <c r="J157" i="2"/>
  <c r="J151" i="2"/>
  <c r="BK150" i="2"/>
  <c r="BK149" i="2"/>
  <c r="BK147" i="2"/>
  <c r="BK146" i="2"/>
  <c r="BK143" i="2"/>
  <c r="BK434" i="2"/>
  <c r="J434" i="2"/>
  <c r="BK432" i="2"/>
  <c r="J432" i="2"/>
  <c r="J427" i="2"/>
  <c r="J421" i="2"/>
  <c r="BK406" i="2"/>
  <c r="BK404" i="2"/>
  <c r="BK403" i="2"/>
  <c r="BK395" i="2"/>
  <c r="J387" i="2"/>
  <c r="BK385" i="2"/>
  <c r="J382" i="2"/>
  <c r="BK381" i="2"/>
  <c r="J379" i="2"/>
  <c r="BK378" i="2"/>
  <c r="J378" i="2"/>
  <c r="BK377" i="2"/>
  <c r="J376" i="2"/>
  <c r="J374" i="2"/>
  <c r="J370" i="2"/>
  <c r="BK368" i="2"/>
  <c r="BK365" i="2"/>
  <c r="BK362" i="2"/>
  <c r="J360" i="2"/>
  <c r="J358" i="2"/>
  <c r="J354" i="2"/>
  <c r="J352" i="2"/>
  <c r="BK351" i="2"/>
  <c r="BK348" i="2"/>
  <c r="BK347" i="2"/>
  <c r="J344" i="2"/>
  <c r="J342" i="2"/>
  <c r="J340" i="2"/>
  <c r="J339" i="2"/>
  <c r="J338" i="2"/>
  <c r="J337" i="2"/>
  <c r="J336" i="2"/>
  <c r="BK335" i="2"/>
  <c r="BK334" i="2"/>
  <c r="J333" i="2"/>
  <c r="J332" i="2"/>
  <c r="J331" i="2"/>
  <c r="BK330" i="2"/>
  <c r="BK329" i="2"/>
  <c r="BK328" i="2"/>
  <c r="J324" i="2"/>
  <c r="BK321" i="2"/>
  <c r="BK320" i="2"/>
  <c r="BK319" i="2"/>
  <c r="BK316" i="2"/>
  <c r="BK315" i="2"/>
  <c r="BK314" i="2"/>
  <c r="J314" i="2"/>
  <c r="J305" i="2"/>
  <c r="BK303" i="2"/>
  <c r="J302" i="2"/>
  <c r="J301" i="2"/>
  <c r="BK300" i="2"/>
  <c r="J299" i="2"/>
  <c r="BK297" i="2"/>
  <c r="J296" i="2"/>
  <c r="J295" i="2"/>
  <c r="BK294" i="2"/>
  <c r="J293" i="2"/>
  <c r="J292" i="2"/>
  <c r="J291" i="2"/>
  <c r="J290" i="2"/>
  <c r="J289" i="2"/>
  <c r="J288" i="2"/>
  <c r="J287" i="2"/>
  <c r="J286" i="2"/>
  <c r="J285" i="2"/>
  <c r="BK284" i="2"/>
  <c r="J282" i="2"/>
  <c r="BK281" i="2"/>
  <c r="J280" i="2"/>
  <c r="J279" i="2"/>
  <c r="BK277" i="2"/>
  <c r="BK276" i="2"/>
  <c r="J276" i="2"/>
  <c r="BK275" i="2"/>
  <c r="BK273" i="2"/>
  <c r="BK272" i="2"/>
  <c r="BK270" i="2"/>
  <c r="BK269" i="2"/>
  <c r="BK268" i="2"/>
  <c r="BK267" i="2"/>
  <c r="BK265" i="2"/>
  <c r="J264" i="2"/>
  <c r="J263" i="2"/>
  <c r="J262" i="2"/>
  <c r="BK261" i="2"/>
  <c r="J261" i="2"/>
  <c r="J260" i="2"/>
  <c r="J259" i="2"/>
  <c r="BK258" i="2"/>
  <c r="J258" i="2"/>
  <c r="J257" i="2"/>
  <c r="J256" i="2"/>
  <c r="BK255" i="2"/>
  <c r="J253" i="2"/>
  <c r="BK252" i="2"/>
  <c r="J251" i="2"/>
  <c r="BK250" i="2"/>
  <c r="BK249" i="2"/>
  <c r="J248" i="2"/>
  <c r="BK247" i="2"/>
  <c r="J246" i="2"/>
  <c r="J245" i="2"/>
  <c r="BK244" i="2"/>
  <c r="J244" i="2"/>
  <c r="J243" i="2"/>
  <c r="BK240" i="2"/>
  <c r="BK239" i="2"/>
  <c r="J236" i="2"/>
  <c r="BK235" i="2"/>
  <c r="BK234" i="2"/>
  <c r="J233" i="2"/>
  <c r="BK232" i="2"/>
  <c r="BK230" i="2"/>
  <c r="BK229" i="2"/>
  <c r="J227" i="2"/>
  <c r="J226" i="2"/>
  <c r="J221" i="2"/>
  <c r="BK219" i="2"/>
  <c r="BK216" i="2"/>
  <c r="J216" i="2"/>
  <c r="J212" i="2"/>
  <c r="BK209" i="2"/>
  <c r="J206" i="2"/>
  <c r="J205" i="2"/>
  <c r="BK204" i="2"/>
  <c r="BK202" i="2"/>
  <c r="BK200" i="2"/>
  <c r="J199" i="2"/>
  <c r="J197" i="2"/>
  <c r="J196" i="2"/>
  <c r="BK192" i="2"/>
  <c r="J190" i="2"/>
  <c r="BK185" i="2"/>
  <c r="J181" i="2"/>
  <c r="BK175" i="2"/>
  <c r="J173" i="2"/>
  <c r="J172" i="2"/>
  <c r="BK169" i="2"/>
  <c r="J166" i="2"/>
  <c r="J165" i="2"/>
  <c r="BK164" i="2"/>
  <c r="J161" i="2"/>
  <c r="BK155" i="2"/>
  <c r="J155" i="2"/>
  <c r="BK151" i="2"/>
  <c r="J150" i="2"/>
  <c r="J149" i="2"/>
  <c r="BK148" i="2"/>
  <c r="J148" i="2"/>
  <c r="J147" i="2"/>
  <c r="J146" i="2"/>
  <c r="J143" i="2"/>
  <c r="AS94" i="1"/>
  <c r="P430" i="2" l="1"/>
  <c r="T430" i="2"/>
  <c r="BK142" i="2"/>
  <c r="R142" i="2"/>
  <c r="BK174" i="2"/>
  <c r="J174" i="2" s="1"/>
  <c r="J99" i="2" s="1"/>
  <c r="R174" i="2"/>
  <c r="BK195" i="2"/>
  <c r="J195" i="2" s="1"/>
  <c r="J100" i="2" s="1"/>
  <c r="P195" i="2"/>
  <c r="T195" i="2"/>
  <c r="R203" i="2"/>
  <c r="BK208" i="2"/>
  <c r="R208" i="2"/>
  <c r="BK231" i="2"/>
  <c r="J231" i="2" s="1"/>
  <c r="J104" i="2" s="1"/>
  <c r="R231" i="2"/>
  <c r="BK242" i="2"/>
  <c r="J242" i="2" s="1"/>
  <c r="J105" i="2" s="1"/>
  <c r="R242" i="2"/>
  <c r="BK254" i="2"/>
  <c r="J254" i="2" s="1"/>
  <c r="J106" i="2" s="1"/>
  <c r="R254" i="2"/>
  <c r="BK274" i="2"/>
  <c r="J274" i="2" s="1"/>
  <c r="J107" i="2" s="1"/>
  <c r="R274" i="2"/>
  <c r="T274" i="2"/>
  <c r="P278" i="2"/>
  <c r="T278" i="2"/>
  <c r="R298" i="2"/>
  <c r="T298" i="2"/>
  <c r="P304" i="2"/>
  <c r="T304" i="2"/>
  <c r="P323" i="2"/>
  <c r="T323" i="2"/>
  <c r="P343" i="2"/>
  <c r="T343" i="2"/>
  <c r="P353" i="2"/>
  <c r="R353" i="2"/>
  <c r="T353" i="2"/>
  <c r="R364" i="2"/>
  <c r="BK380" i="2"/>
  <c r="J380" i="2" s="1"/>
  <c r="J115" i="2" s="1"/>
  <c r="P380" i="2"/>
  <c r="BK386" i="2"/>
  <c r="J386" i="2" s="1"/>
  <c r="J116" i="2" s="1"/>
  <c r="R386" i="2"/>
  <c r="T386" i="2"/>
  <c r="R405" i="2"/>
  <c r="P142" i="2"/>
  <c r="T142" i="2"/>
  <c r="P174" i="2"/>
  <c r="T174" i="2"/>
  <c r="R195" i="2"/>
  <c r="BK203" i="2"/>
  <c r="J203" i="2" s="1"/>
  <c r="J101" i="2" s="1"/>
  <c r="P203" i="2"/>
  <c r="T203" i="2"/>
  <c r="P208" i="2"/>
  <c r="T208" i="2"/>
  <c r="P231" i="2"/>
  <c r="T231" i="2"/>
  <c r="P242" i="2"/>
  <c r="T242" i="2"/>
  <c r="P254" i="2"/>
  <c r="T254" i="2"/>
  <c r="P274" i="2"/>
  <c r="BK278" i="2"/>
  <c r="J278" i="2" s="1"/>
  <c r="J108" i="2" s="1"/>
  <c r="R278" i="2"/>
  <c r="BK298" i="2"/>
  <c r="J298" i="2" s="1"/>
  <c r="J109" i="2" s="1"/>
  <c r="P298" i="2"/>
  <c r="BK304" i="2"/>
  <c r="J304" i="2" s="1"/>
  <c r="J110" i="2" s="1"/>
  <c r="R304" i="2"/>
  <c r="BK323" i="2"/>
  <c r="J323" i="2" s="1"/>
  <c r="J111" i="2" s="1"/>
  <c r="R323" i="2"/>
  <c r="BK343" i="2"/>
  <c r="J343" i="2"/>
  <c r="J112" i="2" s="1"/>
  <c r="R343" i="2"/>
  <c r="BK353" i="2"/>
  <c r="J353" i="2"/>
  <c r="J113" i="2" s="1"/>
  <c r="BK364" i="2"/>
  <c r="J364" i="2" s="1"/>
  <c r="J114" i="2" s="1"/>
  <c r="P364" i="2"/>
  <c r="T364" i="2"/>
  <c r="R380" i="2"/>
  <c r="T380" i="2"/>
  <c r="P386" i="2"/>
  <c r="BK405" i="2"/>
  <c r="J405" i="2" s="1"/>
  <c r="J117" i="2" s="1"/>
  <c r="P405" i="2"/>
  <c r="T405" i="2"/>
  <c r="E85" i="2"/>
  <c r="F91" i="2"/>
  <c r="F92" i="2"/>
  <c r="BF143" i="2"/>
  <c r="BF146" i="2"/>
  <c r="BF147" i="2"/>
  <c r="BF149" i="2"/>
  <c r="BF150" i="2"/>
  <c r="BF151" i="2"/>
  <c r="BF155" i="2"/>
  <c r="BF161" i="2"/>
  <c r="BF165" i="2"/>
  <c r="BF166" i="2"/>
  <c r="BF169" i="2"/>
  <c r="BF172" i="2"/>
  <c r="BF173" i="2"/>
  <c r="BF175" i="2"/>
  <c r="BF185" i="2"/>
  <c r="BF190" i="2"/>
  <c r="BF197" i="2"/>
  <c r="BF199" i="2"/>
  <c r="BF204" i="2"/>
  <c r="BF206" i="2"/>
  <c r="BF209" i="2"/>
  <c r="BF212" i="2"/>
  <c r="BF219" i="2"/>
  <c r="BF221" i="2"/>
  <c r="BF229" i="2"/>
  <c r="BF232" i="2"/>
  <c r="BF233" i="2"/>
  <c r="BF234" i="2"/>
  <c r="BF235" i="2"/>
  <c r="BF236" i="2"/>
  <c r="BF241" i="2"/>
  <c r="BF243" i="2"/>
  <c r="BF250" i="2"/>
  <c r="BF251" i="2"/>
  <c r="BF252" i="2"/>
  <c r="BF255" i="2"/>
  <c r="BF257" i="2"/>
  <c r="BF260" i="2"/>
  <c r="BF262" i="2"/>
  <c r="BF263" i="2"/>
  <c r="BF266" i="2"/>
  <c r="BF270" i="2"/>
  <c r="BF275" i="2"/>
  <c r="BF277" i="2"/>
  <c r="BF283" i="2"/>
  <c r="BF290" i="2"/>
  <c r="BF291" i="2"/>
  <c r="BF292" i="2"/>
  <c r="BF294" i="2"/>
  <c r="BF295" i="2"/>
  <c r="BF296" i="2"/>
  <c r="BF299" i="2"/>
  <c r="BF300" i="2"/>
  <c r="BF305" i="2"/>
  <c r="BF311" i="2"/>
  <c r="BF315" i="2"/>
  <c r="BF316" i="2"/>
  <c r="BF320" i="2"/>
  <c r="BF329" i="2"/>
  <c r="BF332" i="2"/>
  <c r="BF335" i="2"/>
  <c r="BF336" i="2"/>
  <c r="BF337" i="2"/>
  <c r="BF338" i="2"/>
  <c r="BF339" i="2"/>
  <c r="BF340" i="2"/>
  <c r="BF351" i="2"/>
  <c r="BF352" i="2"/>
  <c r="BF354" i="2"/>
  <c r="BF358" i="2"/>
  <c r="BF362" i="2"/>
  <c r="BF370" i="2"/>
  <c r="BF378" i="2"/>
  <c r="BF379" i="2"/>
  <c r="BF385" i="2"/>
  <c r="BF404" i="2"/>
  <c r="BF406" i="2"/>
  <c r="BF421" i="2"/>
  <c r="BF432" i="2"/>
  <c r="BF434" i="2"/>
  <c r="J89" i="2"/>
  <c r="J92" i="2"/>
  <c r="BF148" i="2"/>
  <c r="BF157" i="2"/>
  <c r="BF164" i="2"/>
  <c r="BF181" i="2"/>
  <c r="BF192" i="2"/>
  <c r="BF196" i="2"/>
  <c r="BF200" i="2"/>
  <c r="BF202" i="2"/>
  <c r="BF205" i="2"/>
  <c r="BF216" i="2"/>
  <c r="BF226" i="2"/>
  <c r="BF227" i="2"/>
  <c r="BF230" i="2"/>
  <c r="BF239" i="2"/>
  <c r="BF240" i="2"/>
  <c r="BF244" i="2"/>
  <c r="BF245" i="2"/>
  <c r="BF246" i="2"/>
  <c r="BF247" i="2"/>
  <c r="BF248" i="2"/>
  <c r="BF249" i="2"/>
  <c r="BF253" i="2"/>
  <c r="BF256" i="2"/>
  <c r="BF258" i="2"/>
  <c r="BF259" i="2"/>
  <c r="BF261" i="2"/>
  <c r="BF264" i="2"/>
  <c r="BF265" i="2"/>
  <c r="BF267" i="2"/>
  <c r="BF268" i="2"/>
  <c r="BF269" i="2"/>
  <c r="BF271" i="2"/>
  <c r="BF272" i="2"/>
  <c r="BF273" i="2"/>
  <c r="BF276" i="2"/>
  <c r="BF279" i="2"/>
  <c r="BF280" i="2"/>
  <c r="BF281" i="2"/>
  <c r="BF282" i="2"/>
  <c r="BF284" i="2"/>
  <c r="BF285" i="2"/>
  <c r="BF286" i="2"/>
  <c r="BF287" i="2"/>
  <c r="BF288" i="2"/>
  <c r="BF289" i="2"/>
  <c r="BF293" i="2"/>
  <c r="BF297" i="2"/>
  <c r="BF301" i="2"/>
  <c r="BF302" i="2"/>
  <c r="BF303" i="2"/>
  <c r="BF314" i="2"/>
  <c r="BF319" i="2"/>
  <c r="BF321" i="2"/>
  <c r="BF324" i="2"/>
  <c r="BF328" i="2"/>
  <c r="BF330" i="2"/>
  <c r="BF331" i="2"/>
  <c r="BF333" i="2"/>
  <c r="BF334" i="2"/>
  <c r="BF341" i="2"/>
  <c r="BF342" i="2"/>
  <c r="BF344" i="2"/>
  <c r="BF347" i="2"/>
  <c r="BF348" i="2"/>
  <c r="BF360" i="2"/>
  <c r="BF363" i="2"/>
  <c r="BF365" i="2"/>
  <c r="BF368" i="2"/>
  <c r="BF374" i="2"/>
  <c r="BF376" i="2"/>
  <c r="BF377" i="2"/>
  <c r="BF381" i="2"/>
  <c r="BF382" i="2"/>
  <c r="BF387" i="2"/>
  <c r="BF395" i="2"/>
  <c r="BF403" i="2"/>
  <c r="BF427" i="2"/>
  <c r="BK431" i="2"/>
  <c r="J431" i="2" s="1"/>
  <c r="J119" i="2" s="1"/>
  <c r="BK433" i="2"/>
  <c r="J433" i="2" s="1"/>
  <c r="J120" i="2" s="1"/>
  <c r="J33" i="2"/>
  <c r="AV95" i="1" s="1"/>
  <c r="F35" i="2"/>
  <c r="BB95" i="1" s="1"/>
  <c r="BB94" i="1" s="1"/>
  <c r="W31" i="1" s="1"/>
  <c r="F36" i="2"/>
  <c r="BC95" i="1" s="1"/>
  <c r="BC94" i="1" s="1"/>
  <c r="W32" i="1" s="1"/>
  <c r="F33" i="2"/>
  <c r="AZ95" i="1" s="1"/>
  <c r="AZ94" i="1" s="1"/>
  <c r="W29" i="1" s="1"/>
  <c r="F37" i="2"/>
  <c r="BD95" i="1" s="1"/>
  <c r="BD94" i="1" s="1"/>
  <c r="W33" i="1" s="1"/>
  <c r="P207" i="2" l="1"/>
  <c r="P141" i="2"/>
  <c r="P140" i="2" s="1"/>
  <c r="AU95" i="1" s="1"/>
  <c r="AU94" i="1" s="1"/>
  <c r="BK207" i="2"/>
  <c r="J207" i="2" s="1"/>
  <c r="J102" i="2" s="1"/>
  <c r="BK141" i="2"/>
  <c r="J141" i="2" s="1"/>
  <c r="J97" i="2" s="1"/>
  <c r="T207" i="2"/>
  <c r="T141" i="2"/>
  <c r="R207" i="2"/>
  <c r="R141" i="2"/>
  <c r="J142" i="2"/>
  <c r="J98" i="2" s="1"/>
  <c r="J208" i="2"/>
  <c r="J103" i="2" s="1"/>
  <c r="BK430" i="2"/>
  <c r="J430" i="2"/>
  <c r="J118" i="2" s="1"/>
  <c r="AV94" i="1"/>
  <c r="AK29" i="1" s="1"/>
  <c r="AY94" i="1"/>
  <c r="J34" i="2"/>
  <c r="AW95" i="1" s="1"/>
  <c r="AT95" i="1" s="1"/>
  <c r="AX94" i="1"/>
  <c r="F34" i="2"/>
  <c r="BA95" i="1" s="1"/>
  <c r="BA94" i="1" s="1"/>
  <c r="W30" i="1" s="1"/>
  <c r="T140" i="2" l="1"/>
  <c r="R140" i="2"/>
  <c r="BK140" i="2"/>
  <c r="J140" i="2"/>
  <c r="J96" i="2" s="1"/>
  <c r="AW94" i="1"/>
  <c r="AK30" i="1"/>
  <c r="J30" i="2" l="1"/>
  <c r="AG95" i="1"/>
  <c r="AN95" i="1"/>
  <c r="AT94" i="1"/>
  <c r="J39" i="2" l="1"/>
  <c r="AG94" i="1"/>
  <c r="AK26" i="1"/>
  <c r="AK35" i="1" s="1"/>
  <c r="AN94" i="1" l="1"/>
</calcChain>
</file>

<file path=xl/sharedStrings.xml><?xml version="1.0" encoding="utf-8"?>
<sst xmlns="http://schemas.openxmlformats.org/spreadsheetml/2006/main" count="3672" uniqueCount="880">
  <si>
    <t>Export Komplet</t>
  </si>
  <si>
    <t/>
  </si>
  <si>
    <t>2.0</t>
  </si>
  <si>
    <t>False</t>
  </si>
  <si>
    <t>{570878b4-c09d-461a-8c07-ca65d282b3bf}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</si>
  <si>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</si>
  <si>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</si>
  <si>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</si>
  <si>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</si>
  <si>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</si>
  <si>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</si>
  <si>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</si>
  <si>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</si>
  <si>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</si>
  <si>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P1911/3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</si>
  <si>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</si>
  <si>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</si>
  <si>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V. Košaře 122/1</t>
  </si>
  <si>
    <t>KSO:</t>
  </si>
  <si>
    <t>CC-CZ:</t>
  </si>
  <si>
    <t>Místo:</t>
  </si>
  <si>
    <t xml:space="preserve"> </t>
  </si>
  <si>
    <t>Datum:</t>
  </si>
  <si>
    <t>27. 8. 2019</t>
  </si>
  <si>
    <t>Zadavatel:</t>
  </si>
  <si>
    <t>IČ:</t>
  </si>
  <si>
    <t>DIČ:</t>
  </si>
  <si>
    <t>Uchazeč:</t>
  </si>
  <si>
    <t>Vyplň údaj</t>
  </si>
  <si>
    <t>Projektant:</t>
  </si>
  <si>
    <t>11193841</t>
  </si>
  <si>
    <t>Ing. Vladimír Slonka</t>
  </si>
  <si>
    <t>CZ5409272198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</si>
  <si>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</si>
  <si>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</si>
  <si>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</si>
  <si>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</si>
  <si>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</si>
  <si>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</si>
  <si>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</si>
  <si>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</si>
  <si>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</si>
  <si>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</si>
  <si>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</si>
  <si>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</si>
  <si>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</si>
  <si>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</si>
  <si>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</si>
  <si>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</si>
  <si>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</si>
  <si>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</si>
  <si>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</si>
  <si>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</si>
  <si>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</si>
  <si>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</si>
  <si>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</si>
  <si>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</si>
  <si>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</si>
  <si>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</si>
  <si>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</si>
  <si>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</si>
  <si>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</si>
  <si>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</si>
  <si>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</si>
  <si>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</si>
  <si>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</si>
  <si>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</si>
  <si>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</si>
  <si>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</si>
  <si>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</si>
  <si>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</si>
  <si>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</si>
  <si>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</si>
  <si>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</si>
  <si>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</si>
  <si>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</si>
  <si>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</si>
  <si>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</si>
  <si>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</si>
  <si>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</si>
  <si>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</si>
  <si>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5</t>
  </si>
  <si>
    <t>Bytová jednotka č.5</t>
  </si>
  <si>
    <t>STA</t>
  </si>
  <si>
    <t>1</t>
  </si>
  <si>
    <t>{7a273748-1351-411e-bb4a-d5beeb11af8e}</t>
  </si>
  <si>
    <t>KRYCÍ LIST SOUPISU PRACÍ</t>
  </si>
  <si>
    <t>Objekt: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</si>
  <si>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</si>
  <si>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</si>
  <si>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</si>
  <si>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</si>
  <si>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</si>
  <si>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</si>
  <si>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</si>
  <si>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</si>
  <si>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</si>
  <si>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</si>
  <si>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</si>
  <si>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</si>
  <si>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</si>
  <si>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</si>
  <si>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</si>
  <si>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726 - Zdravotechnika - předstěnové instalace</t>
  </si>
  <si>
    <t xml:space="preserve">    741 - Elektroinstalace - silnoproud</t>
  </si>
  <si>
    <t xml:space="preserve">    751 - Vzduchotechnika</t>
  </si>
  <si>
    <t xml:space="preserve">    763 - Konstrukce suché výstavby</t>
  </si>
  <si>
    <t xml:space="preserve">    766 - Konstrukce truhlářské</t>
  </si>
  <si>
    <t xml:space="preserve">    771 - Podlahy z dlaždic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</si>
  <si>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</si>
  <si>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</si>
  <si>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</si>
  <si>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</si>
  <si>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HZS - Hodinové zúčtovací sazby</t>
  </si>
  <si>
    <t>VRN - Vedlejší rozpočtové náklady</t>
  </si>
  <si>
    <t xml:space="preserve">    VRN3 - Zařízení staveniště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</si>
  <si>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</si>
  <si>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</si>
  <si>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</si>
  <si>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</si>
  <si>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</si>
  <si>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</si>
  <si>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</si>
  <si>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</si>
  <si>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</si>
  <si>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</si>
  <si>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</si>
  <si>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</si>
  <si>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</si>
  <si>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</si>
  <si>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</si>
  <si>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</si>
  <si>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</si>
  <si>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6</t>
  </si>
  <si>
    <t>Úpravy povrchů, podlahy a osazování výplní</t>
  </si>
  <si>
    <t>K</t>
  </si>
  <si>
    <t>611131121</t>
  </si>
  <si>
    <t>Penetrační disperzní nátěr vnitřních stropů nanášený ručně</t>
  </si>
  <si>
    <t>m2</t>
  </si>
  <si>
    <t>4</t>
  </si>
  <si>
    <t>2</t>
  </si>
  <si>
    <t>530865160</t>
  </si>
  <si>
    <t>VV</t>
  </si>
  <si>
    <t>3,25</t>
  </si>
  <si>
    <t>Součet</t>
  </si>
  <si>
    <t>611142001</t>
  </si>
  <si>
    <t>Potažení vnitřních stropů sklovláknitým pletivem vtlačeným do tenkovrstvé hmoty</t>
  </si>
  <si>
    <t>324282223</t>
  </si>
  <si>
    <t>3</t>
  </si>
  <si>
    <t>611311131</t>
  </si>
  <si>
    <t>Potažení vnitřních rovných stropů vápenným štukem tloušťky do 3 mm</t>
  </si>
  <si>
    <t>290043294</t>
  </si>
  <si>
    <t>611321111</t>
  </si>
  <si>
    <t>Vápenocementová omítka hrubá jednovrstvá zatřená vnitřních stropů rovných nanášená ručně</t>
  </si>
  <si>
    <t>2011210454</t>
  </si>
  <si>
    <t>612131121</t>
  </si>
  <si>
    <t>Penetrační disperzní nátěr vnitřních stěn nanášený ručně</t>
  </si>
  <si>
    <t>1392172552</t>
  </si>
  <si>
    <t>612142001</t>
  </si>
  <si>
    <t>Potažení vnitřních stěn sklovláknitým pletivem vtlačeným do tenkovrstvé hmoty</t>
  </si>
  <si>
    <t>-539645972</t>
  </si>
  <si>
    <t>7</t>
  </si>
  <si>
    <t>612311131</t>
  </si>
  <si>
    <t>Potažení vnitřních stěn vápenným štukem tloušťky do 3 mm</t>
  </si>
  <si>
    <t>1069203208</t>
  </si>
  <si>
    <t>(2,18+1,105)*0,6</t>
  </si>
  <si>
    <t>(0,6+2,4)*0,5</t>
  </si>
  <si>
    <t>8</t>
  </si>
  <si>
    <t>612321111</t>
  </si>
  <si>
    <t>Vápenocementová omítka hrubá jednovrstvá zatřená vnitřních stěn nanášená ručně</t>
  </si>
  <si>
    <t>-2040375668</t>
  </si>
  <si>
    <t>(1,835+4,04+1,105+0,6)*2,6</t>
  </si>
  <si>
    <t>9</t>
  </si>
  <si>
    <t>619991001</t>
  </si>
  <si>
    <t>Zakrytí podlah fólií přilepenou lepící páskou</t>
  </si>
  <si>
    <t>335687933</t>
  </si>
  <si>
    <t>4,04*2</t>
  </si>
  <si>
    <t>20</t>
  </si>
  <si>
    <t>10</t>
  </si>
  <si>
    <t>619991011</t>
  </si>
  <si>
    <t>Obalení konstrukcí a prvků fólií přilepenou lepící páskou</t>
  </si>
  <si>
    <t>-898496348</t>
  </si>
  <si>
    <t>konstrukce v blízkosti bytového jádra:</t>
  </si>
  <si>
    <t>50</t>
  </si>
  <si>
    <t>11</t>
  </si>
  <si>
    <t>631319013</t>
  </si>
  <si>
    <t>Příplatek k mazanině tl do 240 mm za přehlazení povrchu</t>
  </si>
  <si>
    <t>m3</t>
  </si>
  <si>
    <t>-1946130643</t>
  </si>
  <si>
    <t>12</t>
  </si>
  <si>
    <t>631319197</t>
  </si>
  <si>
    <t>Příplatek k mazanině tl do 240 mm za plochu do 5 m2</t>
  </si>
  <si>
    <t>1070249430</t>
  </si>
  <si>
    <t>13</t>
  </si>
  <si>
    <t>631342132</t>
  </si>
  <si>
    <t>Mazanina tl do 240 mm z betonu lehkého tepelně-izolačního polystyrenového 500 kg/m3</t>
  </si>
  <si>
    <t>-1088352833</t>
  </si>
  <si>
    <t>podbetonování sprchového koutu max. v. 150mm - vytvoření spádové vrstvy:</t>
  </si>
  <si>
    <t>0,7*1,2*0,15</t>
  </si>
  <si>
    <t>14</t>
  </si>
  <si>
    <t>632441112</t>
  </si>
  <si>
    <t>Potěr anhydritový samonivelační tl do 30 mm ze suchých směsí</t>
  </si>
  <si>
    <t>240153186</t>
  </si>
  <si>
    <t>642944121</t>
  </si>
  <si>
    <t>Osazování ocelových zárubní dodatečné pl do 2,5 m2</t>
  </si>
  <si>
    <t>kus</t>
  </si>
  <si>
    <t>-1210978925</t>
  </si>
  <si>
    <t>16</t>
  </si>
  <si>
    <t>M</t>
  </si>
  <si>
    <t>55331521</t>
  </si>
  <si>
    <t>zárubeň ocelová pro sádrokarton 100 700 L/P</t>
  </si>
  <si>
    <t>-579421320</t>
  </si>
  <si>
    <t>Ostatní konstrukce a práce, bourání</t>
  </si>
  <si>
    <t>17</t>
  </si>
  <si>
    <t>784111001</t>
  </si>
  <si>
    <t>Oprášení (ometení ) podkladu v místnostech výšky do 3,80 m</t>
  </si>
  <si>
    <t>382511728</t>
  </si>
  <si>
    <t>konstrukce po vybouraném jádru:</t>
  </si>
  <si>
    <t>(4,04+2+2)*2,6</t>
  </si>
  <si>
    <t>strop:</t>
  </si>
  <si>
    <t>18</t>
  </si>
  <si>
    <t>784111011</t>
  </si>
  <si>
    <t>Obroušení podkladu omítnutého v místnostech výšky do 3,80 m</t>
  </si>
  <si>
    <t>-1330611746</t>
  </si>
  <si>
    <t>lehké obroušení stávajícího panelu - příprava pro novou omítku:</t>
  </si>
  <si>
    <t>19</t>
  </si>
  <si>
    <t>952901111</t>
  </si>
  <si>
    <t>Vyčištění budov bytové a občanské výstavby při výšce podlaží do 4 m</t>
  </si>
  <si>
    <t>355162099</t>
  </si>
  <si>
    <t>4,04*4</t>
  </si>
  <si>
    <t>přístupová trasa do bytu-chodba:</t>
  </si>
  <si>
    <t>962084121</t>
  </si>
  <si>
    <t>Bourání příček umakartových tl do 50 mm</t>
  </si>
  <si>
    <t>-471675218</t>
  </si>
  <si>
    <t>(4,04+1,87+2,2+1,2+0,865)*2,6</t>
  </si>
  <si>
    <t>965046111</t>
  </si>
  <si>
    <t>Broušení stávajících betonových podlah úběr do 3 mm</t>
  </si>
  <si>
    <t>2028505536</t>
  </si>
  <si>
    <t>997</t>
  </si>
  <si>
    <t>Přesun sutě</t>
  </si>
  <si>
    <t>22</t>
  </si>
  <si>
    <t>997013157</t>
  </si>
  <si>
    <t>Vnitrostaveništní doprava suti a vybouraných hmot pro budovy v do 24 m s omezením mechanizace</t>
  </si>
  <si>
    <t>t</t>
  </si>
  <si>
    <t>1688602951</t>
  </si>
  <si>
    <t>23</t>
  </si>
  <si>
    <t>997013219</t>
  </si>
  <si>
    <t>Příplatek k vnitrostaveništní dopravě suti a vybouraných hmot za zvětšenou dopravu suti ZKD 10 m</t>
  </si>
  <si>
    <t>779660564</t>
  </si>
  <si>
    <t>3,017*50 'Přepočtené koeficientem množství</t>
  </si>
  <si>
    <t>24</t>
  </si>
  <si>
    <t>997013501</t>
  </si>
  <si>
    <t>Odvoz suti a vybouraných hmot na skládku nebo meziskládku do 1 km se složením</t>
  </si>
  <si>
    <t>-2119968737</t>
  </si>
  <si>
    <t>25</t>
  </si>
  <si>
    <t>997013509</t>
  </si>
  <si>
    <t>Příplatek k odvozu suti a vybouraných hmot na skládku ZKD 1 km přes 1 km</t>
  </si>
  <si>
    <t>-41546433</t>
  </si>
  <si>
    <t>3,017*9 'Přepočtené koeficientem množství</t>
  </si>
  <si>
    <t>26</t>
  </si>
  <si>
    <t>997013831</t>
  </si>
  <si>
    <t>Poplatek za uložení na skládce (skládkovné) stavebního odpadu směsného kód odpadu 170 904</t>
  </si>
  <si>
    <t>-775260414</t>
  </si>
  <si>
    <t>998</t>
  </si>
  <si>
    <t>Přesun hmot</t>
  </si>
  <si>
    <t>27</t>
  </si>
  <si>
    <t>998011003</t>
  </si>
  <si>
    <t>Přesun hmot pro budovy zděné v do 24 m</t>
  </si>
  <si>
    <t>332293610</t>
  </si>
  <si>
    <t>28</t>
  </si>
  <si>
    <t>998011014</t>
  </si>
  <si>
    <t>Příplatek k přesunu hmot pro budovy zděné za zvětšený přesun do 500 m</t>
  </si>
  <si>
    <t>-1779270019</t>
  </si>
  <si>
    <t>29</t>
  </si>
  <si>
    <t>998017003</t>
  </si>
  <si>
    <t>Přesun hmot s omezením mechanizace pro budovy v do 24 m</t>
  </si>
  <si>
    <t>101735003</t>
  </si>
  <si>
    <t>PSV</t>
  </si>
  <si>
    <t>Práce a dodávky PSV</t>
  </si>
  <si>
    <t>711</t>
  </si>
  <si>
    <t>Izolace proti vodě, vlhkosti a plynům</t>
  </si>
  <si>
    <t>30</t>
  </si>
  <si>
    <t>711191201</t>
  </si>
  <si>
    <t>Provedení izolace proti zemní vlhkosti hydroizolační stěrkou vodorovné na betonu, 2 vrstvy</t>
  </si>
  <si>
    <t>277180845</t>
  </si>
  <si>
    <t>31</t>
  </si>
  <si>
    <t>711192201</t>
  </si>
  <si>
    <t>Provedení izolace proti zemní vlhkosti hydroizolační stěrkou svislé na betonu, 2 vrstvy</t>
  </si>
  <si>
    <t>-184068137</t>
  </si>
  <si>
    <t>(0,7+1,235+0,7)*2</t>
  </si>
  <si>
    <t>(1,105+2,18+1,105+0,5+0,2+0,5+0,9)*0,2</t>
  </si>
  <si>
    <t>32</t>
  </si>
  <si>
    <t>24617150</t>
  </si>
  <si>
    <t>hmota nátěrová hydroizolační elastická na beton nebo omítku</t>
  </si>
  <si>
    <t>kg</t>
  </si>
  <si>
    <t>-637078574</t>
  </si>
  <si>
    <t>spotřeba 3kg/m2, tl. 2mm</t>
  </si>
  <si>
    <t>(3,25+6,568)*3</t>
  </si>
  <si>
    <t>33</t>
  </si>
  <si>
    <t>711199095</t>
  </si>
  <si>
    <t>Příplatek k izolacím proti zemní vlhkosti za plochu do 10 m2 natěradly za studena nebo za horka</t>
  </si>
  <si>
    <t>1700889665</t>
  </si>
  <si>
    <t>3,25+6,568</t>
  </si>
  <si>
    <t>34</t>
  </si>
  <si>
    <t>711199101</t>
  </si>
  <si>
    <t>Provedení těsnícího pásu do spoje dilatační nebo styčné spáry podlaha - stěna</t>
  </si>
  <si>
    <t>m</t>
  </si>
  <si>
    <t>166188219</t>
  </si>
  <si>
    <t>1,835+2,18+1,105+0,9+0,5+0,2+0,5+0,7+1,2</t>
  </si>
  <si>
    <t>2*2</t>
  </si>
  <si>
    <t>0,2*6</t>
  </si>
  <si>
    <t>35</t>
  </si>
  <si>
    <t>711199102</t>
  </si>
  <si>
    <t>Provedení těsnícího koutu pro vnější nebo vnitřní roh spáry podlaha - stěna</t>
  </si>
  <si>
    <t>1975746015</t>
  </si>
  <si>
    <t>36</t>
  </si>
  <si>
    <t>28355020</t>
  </si>
  <si>
    <t>páska pružná těsnící š 80mm</t>
  </si>
  <si>
    <t>-157998654</t>
  </si>
  <si>
    <t>14,32*1,1</t>
  </si>
  <si>
    <t>37</t>
  </si>
  <si>
    <t>998711103</t>
  </si>
  <si>
    <t>Přesun hmot tonážní pro izolace proti vodě, vlhkosti a plynům v objektech výšky do 60 m</t>
  </si>
  <si>
    <t>-57580135</t>
  </si>
  <si>
    <t>38</t>
  </si>
  <si>
    <t>998711181</t>
  </si>
  <si>
    <t>Příplatek k přesunu hmot tonážní 711 prováděný bez použití mechanizace</t>
  </si>
  <si>
    <t>927022878</t>
  </si>
  <si>
    <t>721</t>
  </si>
  <si>
    <t>Zdravotechnika - vnitřní kanalizace</t>
  </si>
  <si>
    <t>39</t>
  </si>
  <si>
    <t>721171808</t>
  </si>
  <si>
    <t>Demontáž potrubí z PVC do D 114</t>
  </si>
  <si>
    <t>1492014250</t>
  </si>
  <si>
    <t>40</t>
  </si>
  <si>
    <t>721173706</t>
  </si>
  <si>
    <t>Potrubí kanalizační z PE odpadní DN 100</t>
  </si>
  <si>
    <t>-1512259683</t>
  </si>
  <si>
    <t>41</t>
  </si>
  <si>
    <t>721173722</t>
  </si>
  <si>
    <t>Potrubí kanalizační z PE připojovací DN 40</t>
  </si>
  <si>
    <t>1791667421</t>
  </si>
  <si>
    <t>42</t>
  </si>
  <si>
    <t>721173724</t>
  </si>
  <si>
    <t>Potrubí kanalizační z PE připojovací DN 70</t>
  </si>
  <si>
    <t>-465818085</t>
  </si>
  <si>
    <t>43</t>
  </si>
  <si>
    <t>721220801</t>
  </si>
  <si>
    <t>Demontáž uzávěrek zápachových DN 70</t>
  </si>
  <si>
    <t>1759857268</t>
  </si>
  <si>
    <t>vana,umyvadlo,pračka:</t>
  </si>
  <si>
    <t>44</t>
  </si>
  <si>
    <t>721290111</t>
  </si>
  <si>
    <t>Zkouška těsnosti potrubí kanalizace vodou do DN 125</t>
  </si>
  <si>
    <t>-1871484168</t>
  </si>
  <si>
    <t>45</t>
  </si>
  <si>
    <t>998721103</t>
  </si>
  <si>
    <t>Přesun hmot tonážní pro vnitřní kanalizace v objektech v do 24 m</t>
  </si>
  <si>
    <t>606443196</t>
  </si>
  <si>
    <t>46</t>
  </si>
  <si>
    <t>998721181</t>
  </si>
  <si>
    <t>Příplatek k přesunu hmot tonážní 721 prováděný bez použití mechanizace</t>
  </si>
  <si>
    <t>2037071721</t>
  </si>
  <si>
    <t>722</t>
  </si>
  <si>
    <t>Zdravotechnika - vnitřní vodovod</t>
  </si>
  <si>
    <t>47</t>
  </si>
  <si>
    <t>722170801</t>
  </si>
  <si>
    <t>Demontáž rozvodů vody z plastů do D 25</t>
  </si>
  <si>
    <t>-235910146</t>
  </si>
  <si>
    <t>48</t>
  </si>
  <si>
    <t>722176113</t>
  </si>
  <si>
    <t>Montáž potrubí plastové spojované svary polyfuzně do D 25 mm</t>
  </si>
  <si>
    <t>667175137</t>
  </si>
  <si>
    <t>49</t>
  </si>
  <si>
    <t>28615150</t>
  </si>
  <si>
    <t>trubka vodovodní tlaková PPR řada PN 20 D 16mm dl 4m</t>
  </si>
  <si>
    <t>-1199123119</t>
  </si>
  <si>
    <t>28615152</t>
  </si>
  <si>
    <t>trubka vodovodní tlaková PPR řada PN 20 D 20mm dl 4m</t>
  </si>
  <si>
    <t>1076346841</t>
  </si>
  <si>
    <t>51</t>
  </si>
  <si>
    <t>28615153</t>
  </si>
  <si>
    <t>trubka vodovodní tlaková PPR řada PN 20 D 25mm dl 4m</t>
  </si>
  <si>
    <t>1810904515</t>
  </si>
  <si>
    <t>52</t>
  </si>
  <si>
    <t>722179191</t>
  </si>
  <si>
    <t>Příplatek k rozvodu vody z plastů za malý rozsah prací na zakázce do 20 m</t>
  </si>
  <si>
    <t>soubor</t>
  </si>
  <si>
    <t>1015964653</t>
  </si>
  <si>
    <t>53</t>
  </si>
  <si>
    <t>722179192</t>
  </si>
  <si>
    <t>Příplatek k rozvodu vody z plastů za potrubí do D 32 mm do 15 svarů</t>
  </si>
  <si>
    <t>-225951747</t>
  </si>
  <si>
    <t>54</t>
  </si>
  <si>
    <t>722290215</t>
  </si>
  <si>
    <t>Zkouška těsnosti vodovodního potrubí hrdlového nebo přírubového do DN 100</t>
  </si>
  <si>
    <t>1786928775</t>
  </si>
  <si>
    <t>55</t>
  </si>
  <si>
    <t>722290234</t>
  </si>
  <si>
    <t>Proplach a dezinfekce vodovodního potrubí do DN 80</t>
  </si>
  <si>
    <t>1817378551</t>
  </si>
  <si>
    <t>56</t>
  </si>
  <si>
    <t>998722103</t>
  </si>
  <si>
    <t>Přesun hmot tonážní pro vnitřní vodovod v objektech v do 24 m</t>
  </si>
  <si>
    <t>-1517904910</t>
  </si>
  <si>
    <t>57</t>
  </si>
  <si>
    <t>998722181</t>
  </si>
  <si>
    <t>Příplatek k přesunu hmot tonážní 722 prováděný bez použití mechanizace</t>
  </si>
  <si>
    <t>-684376016</t>
  </si>
  <si>
    <t>725</t>
  </si>
  <si>
    <t>Zdravotechnika - zařizovací předměty</t>
  </si>
  <si>
    <t>58</t>
  </si>
  <si>
    <t>725110811</t>
  </si>
  <si>
    <t>Demontáž klozetů splachovací s nádrží</t>
  </si>
  <si>
    <t>1107913490</t>
  </si>
  <si>
    <t>59</t>
  </si>
  <si>
    <t>725112001</t>
  </si>
  <si>
    <t>Klozet keramický standardní samostatně stojící s hlubokým splachováním odpad vodorovný</t>
  </si>
  <si>
    <t>210211353</t>
  </si>
  <si>
    <t>60</t>
  </si>
  <si>
    <t>725210821</t>
  </si>
  <si>
    <t>Demontáž umyvadel bez výtokových armatur</t>
  </si>
  <si>
    <t>-722823337</t>
  </si>
  <si>
    <t>61</t>
  </si>
  <si>
    <t>725211602</t>
  </si>
  <si>
    <t>Umyvadlo keramické připevněné na stěnu šrouby bílé bez krytu na sifon 550 mm</t>
  </si>
  <si>
    <t>747903297</t>
  </si>
  <si>
    <t>62</t>
  </si>
  <si>
    <t>725220841</t>
  </si>
  <si>
    <t>Demontáž van ocelová</t>
  </si>
  <si>
    <t>1808744777</t>
  </si>
  <si>
    <t>63</t>
  </si>
  <si>
    <t>725245151</t>
  </si>
  <si>
    <t>Zástěna sprchová zásuvná dvoudílná s jedním otvíravým dílem do výšky 2000 mm a šířky 1200 mm</t>
  </si>
  <si>
    <t>-1393213483</t>
  </si>
  <si>
    <t>64</t>
  </si>
  <si>
    <t>55145594</t>
  </si>
  <si>
    <t>baterie sprchová páková 150 mm chrom vč. příslušenství a držáku-tyče</t>
  </si>
  <si>
    <t>1642837872</t>
  </si>
  <si>
    <t>65</t>
  </si>
  <si>
    <t>55233200</t>
  </si>
  <si>
    <t>žlab sprchového koutu se zápachovou uzávěrkou š koutu 1000mm</t>
  </si>
  <si>
    <t>80413746</t>
  </si>
  <si>
    <t>66</t>
  </si>
  <si>
    <t>55233206</t>
  </si>
  <si>
    <t>rošt žlabu sprchového koutu š koutu 1000mm</t>
  </si>
  <si>
    <t>805611690</t>
  </si>
  <si>
    <t>67</t>
  </si>
  <si>
    <t>725810811</t>
  </si>
  <si>
    <t>Demontáž ventilů výtokových nástěnných</t>
  </si>
  <si>
    <t>-1409614251</t>
  </si>
  <si>
    <t>68</t>
  </si>
  <si>
    <t>725811115</t>
  </si>
  <si>
    <t>Ventil nástěnný pevný výtok G1/2x80 mm</t>
  </si>
  <si>
    <t>1032325261</t>
  </si>
  <si>
    <t>69</t>
  </si>
  <si>
    <t>725820801</t>
  </si>
  <si>
    <t>Demontáž baterie nástěnné do G 3 / 4</t>
  </si>
  <si>
    <t>224333423</t>
  </si>
  <si>
    <t>70</t>
  </si>
  <si>
    <t>725822611</t>
  </si>
  <si>
    <t>Baterie umyvadlová stojánková páková bez výpusti</t>
  </si>
  <si>
    <t>-204364853</t>
  </si>
  <si>
    <t>71</t>
  </si>
  <si>
    <t>725869101</t>
  </si>
  <si>
    <t>Montáž zápachových uzávěrek do DN 40</t>
  </si>
  <si>
    <t>-456866810</t>
  </si>
  <si>
    <t>72</t>
  </si>
  <si>
    <t>55161837</t>
  </si>
  <si>
    <t>uzávěrka zápachová pro pračku a myčku nástěnná PP-bílá DN 40</t>
  </si>
  <si>
    <t>598104706</t>
  </si>
  <si>
    <t>73</t>
  </si>
  <si>
    <t>ZUU</t>
  </si>
  <si>
    <t>Zápachová uzávěra - sifon pro umyvadla, provedení chrom</t>
  </si>
  <si>
    <t>561006523</t>
  </si>
  <si>
    <t>74</t>
  </si>
  <si>
    <t>998725103</t>
  </si>
  <si>
    <t>Přesun hmot tonážní pro zařizovací předměty v objektech v do 24 m</t>
  </si>
  <si>
    <t>-1910081315</t>
  </si>
  <si>
    <t>75</t>
  </si>
  <si>
    <t>998725181</t>
  </si>
  <si>
    <t>Příplatek k přesunu hmot tonážní 725 prováděný bez použití mechanizace</t>
  </si>
  <si>
    <t>554909922</t>
  </si>
  <si>
    <t>76</t>
  </si>
  <si>
    <t>OIM</t>
  </si>
  <si>
    <t>Ostatní instalační materiál nutný pro dopojení zařizovacích předmětů (pancéřové hadičky, těsnění atd...)</t>
  </si>
  <si>
    <t>kpl</t>
  </si>
  <si>
    <t>-510030226</t>
  </si>
  <si>
    <t>726</t>
  </si>
  <si>
    <t>Zdravotechnika - předstěnové instalace</t>
  </si>
  <si>
    <t>77</t>
  </si>
  <si>
    <t>726131001</t>
  </si>
  <si>
    <t>Instalační předstěna - umyvadlo do v 1120 mm se stojánkovou baterií do lehkých stěn s kovovou kcí</t>
  </si>
  <si>
    <t>726181781</t>
  </si>
  <si>
    <t>78</t>
  </si>
  <si>
    <t>998726113</t>
  </si>
  <si>
    <t>Přesun hmot tonážní pro instalační prefabrikáty v objektech v do 24 m</t>
  </si>
  <si>
    <t>2018071198</t>
  </si>
  <si>
    <t>79</t>
  </si>
  <si>
    <t>998726181</t>
  </si>
  <si>
    <t>Příplatek k přesunu hmot tonážní 726 prováděný bez použití mechanizace</t>
  </si>
  <si>
    <t>1710485898</t>
  </si>
  <si>
    <t>741</t>
  </si>
  <si>
    <t>Elektroinstalace - silnoproud</t>
  </si>
  <si>
    <t>80</t>
  </si>
  <si>
    <t>741112001</t>
  </si>
  <si>
    <t>Montáž krabice zapuštěná plastová kruhová</t>
  </si>
  <si>
    <t>1641522183</t>
  </si>
  <si>
    <t>81</t>
  </si>
  <si>
    <t>34571515</t>
  </si>
  <si>
    <t>krabice přístrojová instalační 400 V, 142x71x45mm do dutých stěn</t>
  </si>
  <si>
    <t>1605885419</t>
  </si>
  <si>
    <t>82</t>
  </si>
  <si>
    <t>741120001</t>
  </si>
  <si>
    <t>Montáž vodič Cu izolovaný plný a laněný žíla 0,35-6 mm2 pod omítku (CY)</t>
  </si>
  <si>
    <t>-1655389984</t>
  </si>
  <si>
    <t>83</t>
  </si>
  <si>
    <t>34111036</t>
  </si>
  <si>
    <t>kabel silový s Cu jádrem 1 kV 3x2,5mm2</t>
  </si>
  <si>
    <t>-603497209</t>
  </si>
  <si>
    <t>84</t>
  </si>
  <si>
    <t>34111018</t>
  </si>
  <si>
    <t>kabel silový s Cu jádrem 6mm2</t>
  </si>
  <si>
    <t>-1882763688</t>
  </si>
  <si>
    <t>85</t>
  </si>
  <si>
    <t>741210001</t>
  </si>
  <si>
    <t>Montáž rozvodnice oceloplechová nebo plastová běžná do 20 kg</t>
  </si>
  <si>
    <t>-1630493910</t>
  </si>
  <si>
    <t>86</t>
  </si>
  <si>
    <t>35713850</t>
  </si>
  <si>
    <t>rozvodnice elektroměrové s jedním 1 fázovým místem bez požární úpravy 18 pozic</t>
  </si>
  <si>
    <t>942018444</t>
  </si>
  <si>
    <t>87</t>
  </si>
  <si>
    <t>741310001</t>
  </si>
  <si>
    <t>Montáž vypínač nástěnný 1-jednopólový prostředí normální</t>
  </si>
  <si>
    <t>-1640661667</t>
  </si>
  <si>
    <t>88</t>
  </si>
  <si>
    <t>34535799</t>
  </si>
  <si>
    <t>ovladač zapínací tlačítkový 10A 3553-80289 velkoplošný</t>
  </si>
  <si>
    <t>1350451943</t>
  </si>
  <si>
    <t>89</t>
  </si>
  <si>
    <t>741313001</t>
  </si>
  <si>
    <t>Montáž zásuvka (polo)zapuštěná bezšroubové připojení 2P+PE se zapojením vodičů</t>
  </si>
  <si>
    <t>1256391964</t>
  </si>
  <si>
    <t>90</t>
  </si>
  <si>
    <t>35811077</t>
  </si>
  <si>
    <t>zásuvka nepropustná nástěnná 16A 220 V 3pólová</t>
  </si>
  <si>
    <t>-1756915355</t>
  </si>
  <si>
    <t>91</t>
  </si>
  <si>
    <t>741370002</t>
  </si>
  <si>
    <t>Montáž svítidlo žárovkové bytové stropní přisazené 1 zdroj se sklem</t>
  </si>
  <si>
    <t>-634792933</t>
  </si>
  <si>
    <t>92</t>
  </si>
  <si>
    <t>34821275</t>
  </si>
  <si>
    <t>svítidlo bytové žárovkové IP 42, max. 60 W E27</t>
  </si>
  <si>
    <t>-339151072</t>
  </si>
  <si>
    <t>93</t>
  </si>
  <si>
    <t>34823735</t>
  </si>
  <si>
    <t>svítidlo zářivkové interiérové s kompenzací, barva bílá, 18W, délka 974 mm</t>
  </si>
  <si>
    <t>1516369742</t>
  </si>
  <si>
    <t>94</t>
  </si>
  <si>
    <t>34111030</t>
  </si>
  <si>
    <t>kabel silový s Cu jádrem 1 kV 3x1,5mm2</t>
  </si>
  <si>
    <t>222816576</t>
  </si>
  <si>
    <t>95</t>
  </si>
  <si>
    <t>741810001</t>
  </si>
  <si>
    <t>Celková prohlídka elektrického rozvodu a zařízení do 100 000,- Kč</t>
  </si>
  <si>
    <t>864825378</t>
  </si>
  <si>
    <t>96</t>
  </si>
  <si>
    <t>998741103</t>
  </si>
  <si>
    <t>Přesun hmot tonážní pro silnoproud v objektech v do 24 m</t>
  </si>
  <si>
    <t>241733212</t>
  </si>
  <si>
    <t>97</t>
  </si>
  <si>
    <t>EL</t>
  </si>
  <si>
    <t>Dodávka a zapojení elektrického sporáku s elektrickou troubou</t>
  </si>
  <si>
    <t>1309808673</t>
  </si>
  <si>
    <t>98</t>
  </si>
  <si>
    <t>998741181</t>
  </si>
  <si>
    <t>Příplatek k přesunu hmot tonážní 741 prováděný bez použití mechanizace</t>
  </si>
  <si>
    <t>-1567165848</t>
  </si>
  <si>
    <t>751</t>
  </si>
  <si>
    <t>Vzduchotechnika</t>
  </si>
  <si>
    <t>99</t>
  </si>
  <si>
    <t>751111012</t>
  </si>
  <si>
    <t>Mtž vent ax ntl nástěnného základního D do 200 mm</t>
  </si>
  <si>
    <t>1776743345</t>
  </si>
  <si>
    <t>100</t>
  </si>
  <si>
    <t>V</t>
  </si>
  <si>
    <t>Axiální ventilátor max. 20x20cm, pr. 125 mm</t>
  </si>
  <si>
    <t>-1763580870</t>
  </si>
  <si>
    <t>101</t>
  </si>
  <si>
    <t>751111811</t>
  </si>
  <si>
    <t>Demontáž ventilátoru axiálního nízkotlakého kruhové potrubí D do 200 mm</t>
  </si>
  <si>
    <t>-1475826021</t>
  </si>
  <si>
    <t>104</t>
  </si>
  <si>
    <t>998751102</t>
  </si>
  <si>
    <t>Přesun hmot tonážní pro vzduchotechniku v objektech v do 24 m</t>
  </si>
  <si>
    <t>-1632170730</t>
  </si>
  <si>
    <t>105</t>
  </si>
  <si>
    <t>998751181</t>
  </si>
  <si>
    <t>Příplatek k přesunu hmot tonážní 751 prováděný bez použití mechanizace</t>
  </si>
  <si>
    <t>-171442819</t>
  </si>
  <si>
    <t>763</t>
  </si>
  <si>
    <t>Konstrukce suché výstavby</t>
  </si>
  <si>
    <t>106</t>
  </si>
  <si>
    <t>763111331</t>
  </si>
  <si>
    <t>SDK příčka tl 80 mm profil CW+UW 50 desky 1xH2 15 TI 40 mm</t>
  </si>
  <si>
    <t>1865533860</t>
  </si>
  <si>
    <t>1,835*2,6</t>
  </si>
  <si>
    <t>4,04*2,6</t>
  </si>
  <si>
    <t>1,23*2,6</t>
  </si>
  <si>
    <t>0,9*2,6</t>
  </si>
  <si>
    <t>107</t>
  </si>
  <si>
    <t>763111718</t>
  </si>
  <si>
    <t>SDK příčka úprava styku příčky a stropu/stávající stěny páskou nebo silikonováním</t>
  </si>
  <si>
    <t>-516384833</t>
  </si>
  <si>
    <t>4,04+1,775+1,835*2+1,2+1,2+0,2+0,5+0,9</t>
  </si>
  <si>
    <t>108</t>
  </si>
  <si>
    <t>763111751</t>
  </si>
  <si>
    <t>Příplatek k SDK příčce za plochu do 6 m2 jednotlivě</t>
  </si>
  <si>
    <t>2048429318</t>
  </si>
  <si>
    <t>109</t>
  </si>
  <si>
    <t>763111762</t>
  </si>
  <si>
    <t>Příplatek k SDK příčce s jednoduchou nosnou konstrukcí za zahuštění profilů na vzdálenost 41 mm</t>
  </si>
  <si>
    <t>1714851427</t>
  </si>
  <si>
    <t>110</t>
  </si>
  <si>
    <t>763111771</t>
  </si>
  <si>
    <t>Příplatek k SDK příčce za rovinnost kvality Q3</t>
  </si>
  <si>
    <t>508909671</t>
  </si>
  <si>
    <t>20,813*2</t>
  </si>
  <si>
    <t>111</t>
  </si>
  <si>
    <t>998763303</t>
  </si>
  <si>
    <t>Přesun hmot tonážní pro sádrokartonové konstrukce v objektech v do 24 m</t>
  </si>
  <si>
    <t>-1976687554</t>
  </si>
  <si>
    <t>112</t>
  </si>
  <si>
    <t>998763381</t>
  </si>
  <si>
    <t>Příplatek k přesunu hmot tonážní 763 SDK prováděný bez použití mechanizace</t>
  </si>
  <si>
    <t>1217539837</t>
  </si>
  <si>
    <t>113</t>
  </si>
  <si>
    <t>VS</t>
  </si>
  <si>
    <t>Příplatek za použití vysokopevnostního sádrokartonu tvrzeného v místě zavěšení kuchyňské linky</t>
  </si>
  <si>
    <t>1754392911</t>
  </si>
  <si>
    <t>2,4*2,6</t>
  </si>
  <si>
    <t>766</t>
  </si>
  <si>
    <t>Konstrukce truhlářské</t>
  </si>
  <si>
    <t>114</t>
  </si>
  <si>
    <t>766421812</t>
  </si>
  <si>
    <t>Demontáž truhlářského obložení podhledů z panelů plochy přes 1,5 m2</t>
  </si>
  <si>
    <t>-1602860268</t>
  </si>
  <si>
    <t>demontáž obložení stropu umakartem:</t>
  </si>
  <si>
    <t>3,11</t>
  </si>
  <si>
    <t>115</t>
  </si>
  <si>
    <t>766660001</t>
  </si>
  <si>
    <t>Montáž dveřních křídel otvíravých 1křídlových š do 0,8 m do ocelové zárubně</t>
  </si>
  <si>
    <t>375342203</t>
  </si>
  <si>
    <t>116</t>
  </si>
  <si>
    <t>61162854</t>
  </si>
  <si>
    <t>dveře vnitřní foliované plné 1křídlové 70x197 cm</t>
  </si>
  <si>
    <t>-400511483</t>
  </si>
  <si>
    <t>117</t>
  </si>
  <si>
    <t>61162857</t>
  </si>
  <si>
    <t>dveře vnitřní foliované plné 1křídlové 80x197 cm</t>
  </si>
  <si>
    <t>158639230</t>
  </si>
  <si>
    <t>118</t>
  </si>
  <si>
    <t>54914610</t>
  </si>
  <si>
    <t>kování vrchní dveřní klika včetně rozet a montážního materiál nerez PK</t>
  </si>
  <si>
    <t>1272145980</t>
  </si>
  <si>
    <t>119</t>
  </si>
  <si>
    <t>766660722</t>
  </si>
  <si>
    <t>Montáž dveřního kování - zámku</t>
  </si>
  <si>
    <t>-85293795</t>
  </si>
  <si>
    <t>120</t>
  </si>
  <si>
    <t>54925015</t>
  </si>
  <si>
    <t>zámek stavební zadlabací dozický 02-03 L Zn</t>
  </si>
  <si>
    <t>-337428087</t>
  </si>
  <si>
    <t>121</t>
  </si>
  <si>
    <t>766695212</t>
  </si>
  <si>
    <t>Montáž truhlářských prahů dveří 1křídlových šířky do 10 cm</t>
  </si>
  <si>
    <t>2047089937</t>
  </si>
  <si>
    <t>122</t>
  </si>
  <si>
    <t>61187416</t>
  </si>
  <si>
    <t>práh dveřní dřevěný bukový tl 2cm dl 92cm š 10cm</t>
  </si>
  <si>
    <t>-1127604152</t>
  </si>
  <si>
    <t>123</t>
  </si>
  <si>
    <t>766812840</t>
  </si>
  <si>
    <t>Demontáž kuchyňských linek dřevěných nebo kovových délky do 2,1 m</t>
  </si>
  <si>
    <t>1853699049</t>
  </si>
  <si>
    <t>124</t>
  </si>
  <si>
    <t>998766103</t>
  </si>
  <si>
    <t>Přesun hmot tonážní pro konstrukce truhlářské v objektech v do 24 m</t>
  </si>
  <si>
    <t>1967293205</t>
  </si>
  <si>
    <t>125</t>
  </si>
  <si>
    <t>998766181</t>
  </si>
  <si>
    <t>Příplatek k přesunu hmot tonážní 766 prováděný bez použití mechanizace</t>
  </si>
  <si>
    <t>-123365139</t>
  </si>
  <si>
    <t>126</t>
  </si>
  <si>
    <t>DV</t>
  </si>
  <si>
    <t>Dodávka a osazení SDK konstrukce dvířek za wc - pro obklad vč. úchytek a začištění</t>
  </si>
  <si>
    <t>1085587334</t>
  </si>
  <si>
    <t>127</t>
  </si>
  <si>
    <t>KL</t>
  </si>
  <si>
    <t>Kuchyňská linka dle specifikace vč. dřezu - dodávka</t>
  </si>
  <si>
    <t>750760601</t>
  </si>
  <si>
    <t>128</t>
  </si>
  <si>
    <t>MKL</t>
  </si>
  <si>
    <t>Montáž kuchyňské linky dle specifikace</t>
  </si>
  <si>
    <t>-145050429</t>
  </si>
  <si>
    <t>129</t>
  </si>
  <si>
    <t>UP</t>
  </si>
  <si>
    <t>Dodatečná úprava dveřních prahů vzhledem k výškovým rozdílům podlah</t>
  </si>
  <si>
    <t>-1293750392</t>
  </si>
  <si>
    <t>771</t>
  </si>
  <si>
    <t>Podlahy z dlaždic</t>
  </si>
  <si>
    <t>130</t>
  </si>
  <si>
    <t>771571113</t>
  </si>
  <si>
    <t>Montáž podlah z keramických dlaždic režných hladkých do malty do 12 ks/m2</t>
  </si>
  <si>
    <t>1906204315</t>
  </si>
  <si>
    <t>131</t>
  </si>
  <si>
    <t>771591111</t>
  </si>
  <si>
    <t>Podlahy penetrace podkladu</t>
  </si>
  <si>
    <t>326395775</t>
  </si>
  <si>
    <t>132</t>
  </si>
  <si>
    <t>59761408</t>
  </si>
  <si>
    <t>dlaždice keramická barevná přes 9 do 12 ks/m2</t>
  </si>
  <si>
    <t>1965433053</t>
  </si>
  <si>
    <t>3,25*1,1</t>
  </si>
  <si>
    <t>3,575*1,1 'Přepočtené koeficientem množství</t>
  </si>
  <si>
    <t>133</t>
  </si>
  <si>
    <t>998771103</t>
  </si>
  <si>
    <t>Přesun hmot tonážní pro podlahy z dlaždic v objektech v do 24 m</t>
  </si>
  <si>
    <t>1507812907</t>
  </si>
  <si>
    <t>134</t>
  </si>
  <si>
    <t>998771181</t>
  </si>
  <si>
    <t>Příplatek k přesunu hmot tonážní 771 prováděný bez použití mechanizace</t>
  </si>
  <si>
    <t>2072760357</t>
  </si>
  <si>
    <t>776</t>
  </si>
  <si>
    <t>Podlahy povlakové</t>
  </si>
  <si>
    <t>135</t>
  </si>
  <si>
    <t>776201812</t>
  </si>
  <si>
    <t>Demontáž lepených povlakových podlah s podložkou ručně</t>
  </si>
  <si>
    <t>1245463263</t>
  </si>
  <si>
    <t>demontáž nášlapné vrstvy z pvc:</t>
  </si>
  <si>
    <t>136</t>
  </si>
  <si>
    <t>776421111</t>
  </si>
  <si>
    <t>Montáž obvodových lišt lepením</t>
  </si>
  <si>
    <t>1475735501</t>
  </si>
  <si>
    <t>1,835+1,775+0,8</t>
  </si>
  <si>
    <t>137</t>
  </si>
  <si>
    <t>28411003</t>
  </si>
  <si>
    <t>lišta soklová PVC 30 x 30 mm</t>
  </si>
  <si>
    <t>-884762666</t>
  </si>
  <si>
    <t>5,04*1,02 'Přepočtené koeficientem množství</t>
  </si>
  <si>
    <t>138</t>
  </si>
  <si>
    <t>998776103</t>
  </si>
  <si>
    <t>Přesun hmot tonážní pro podlahy povlakové v objektech v do 24 m</t>
  </si>
  <si>
    <t>944388594</t>
  </si>
  <si>
    <t>139</t>
  </si>
  <si>
    <t>998776181</t>
  </si>
  <si>
    <t>Příplatek k přesunu hmot tonážní 776 prováděný bez použití mechanizace</t>
  </si>
  <si>
    <t>-1505255930</t>
  </si>
  <si>
    <t>781</t>
  </si>
  <si>
    <t>Dokončovací práce - obklady</t>
  </si>
  <si>
    <t>140</t>
  </si>
  <si>
    <t>781413212</t>
  </si>
  <si>
    <t>Montáž obkladů vnitřních z dekorů pórovinových výšky do 75 mm lepených standardním lepidlem</t>
  </si>
  <si>
    <t>-587173971</t>
  </si>
  <si>
    <t>2,18+1,105+0,9+0,5+0,2+0,5+0,7+1,2+1,835</t>
  </si>
  <si>
    <t>141</t>
  </si>
  <si>
    <t>L</t>
  </si>
  <si>
    <t>Listela - dekorovaný obklad</t>
  </si>
  <si>
    <t>-1363825612</t>
  </si>
  <si>
    <t>9,12/0,4*1,1</t>
  </si>
  <si>
    <t>142</t>
  </si>
  <si>
    <t>781471113</t>
  </si>
  <si>
    <t>Montáž obkladů vnitřních keramických hladkých do 19 ks/m2 kladených do malty</t>
  </si>
  <si>
    <t>2057015411</t>
  </si>
  <si>
    <t>(1,835+2,18+1,105+0,9+0,5+0,2+0,5+1,2)*2</t>
  </si>
  <si>
    <t>(2,4+0,6)*0,6</t>
  </si>
  <si>
    <t>143</t>
  </si>
  <si>
    <t>59761155</t>
  </si>
  <si>
    <t>dlaždice keramické koupelnové(barevné) přes 19 do 25 ks/m2</t>
  </si>
  <si>
    <t>317438784</t>
  </si>
  <si>
    <t>18,64*1,1</t>
  </si>
  <si>
    <t>144</t>
  </si>
  <si>
    <t>781495111</t>
  </si>
  <si>
    <t>Penetrace podkladu vnitřních obkladů</t>
  </si>
  <si>
    <t>27976128</t>
  </si>
  <si>
    <t>145</t>
  </si>
  <si>
    <t>998781103</t>
  </si>
  <si>
    <t>Přesun hmot tonážní pro obklady keramické v objektech v do 24 m</t>
  </si>
  <si>
    <t>-779266235</t>
  </si>
  <si>
    <t>146</t>
  </si>
  <si>
    <t>998781181</t>
  </si>
  <si>
    <t>Příplatek k přesunu hmot tonážní 781 prováděný bez použití mechanizace</t>
  </si>
  <si>
    <t>-176325598</t>
  </si>
  <si>
    <t>147</t>
  </si>
  <si>
    <t>Z</t>
  </si>
  <si>
    <t>Dodávka a montáž zrcadla na zeď</t>
  </si>
  <si>
    <t>-1015974216</t>
  </si>
  <si>
    <t>783</t>
  </si>
  <si>
    <t>Dokončovací práce - nátěry</t>
  </si>
  <si>
    <t>148</t>
  </si>
  <si>
    <t>783301313</t>
  </si>
  <si>
    <t>Odmaštění zámečnických konstrukcí ředidlovým odmašťovačem</t>
  </si>
  <si>
    <t>-1463399896</t>
  </si>
  <si>
    <t>149</t>
  </si>
  <si>
    <t>783314101</t>
  </si>
  <si>
    <t>Základní jednonásobný syntetický nátěr zámečnických konstrukcí</t>
  </si>
  <si>
    <t>-1611697920</t>
  </si>
  <si>
    <t>zárubně:</t>
  </si>
  <si>
    <t>(2*2+0,9)*2*0,5</t>
  </si>
  <si>
    <t>150</t>
  </si>
  <si>
    <t>783317101</t>
  </si>
  <si>
    <t>Krycí jednonásobný syntetický standardní nátěr zámečnických konstrukcí</t>
  </si>
  <si>
    <t>1694069024</t>
  </si>
  <si>
    <t>784</t>
  </si>
  <si>
    <t>Dokončovací práce - malby a tapety</t>
  </si>
  <si>
    <t>151</t>
  </si>
  <si>
    <t>-998683182</t>
  </si>
  <si>
    <t>3,26+3,25</t>
  </si>
  <si>
    <t>stěny:</t>
  </si>
  <si>
    <t>(1,835+2,18+1,105+0,9+0,5+0,2+1,23+1,2)*0,6</t>
  </si>
  <si>
    <t>kuchyň:</t>
  </si>
  <si>
    <t>152</t>
  </si>
  <si>
    <t>784121001</t>
  </si>
  <si>
    <t>Oškrabání malby v mísnostech výšky do 3,80 m</t>
  </si>
  <si>
    <t>2063331627</t>
  </si>
  <si>
    <t>0,6*2,6</t>
  </si>
  <si>
    <t>chodba:</t>
  </si>
  <si>
    <t>(1,835+1,775)*2,6</t>
  </si>
  <si>
    <t>strop chodba:</t>
  </si>
  <si>
    <t>3,26</t>
  </si>
  <si>
    <t>153</t>
  </si>
  <si>
    <t>784181111</t>
  </si>
  <si>
    <t>Základní silikátová jednonásobná penetrace podkladu v místnostech výšky do 3,80m</t>
  </si>
  <si>
    <t>-1458750081</t>
  </si>
  <si>
    <t>154</t>
  </si>
  <si>
    <t>784321001</t>
  </si>
  <si>
    <t>Jednonásobné silikátové bílé malby v místnosti výšky do 3,80 m</t>
  </si>
  <si>
    <t>-1800011473</t>
  </si>
  <si>
    <t>HZS</t>
  </si>
  <si>
    <t>Hodinové zúčtovací sazby</t>
  </si>
  <si>
    <t>155</t>
  </si>
  <si>
    <t>HZS1292</t>
  </si>
  <si>
    <t>Hodinová zúčtovací sazba stavební dělník</t>
  </si>
  <si>
    <t>hod</t>
  </si>
  <si>
    <t>512</t>
  </si>
  <si>
    <t>1518222256</t>
  </si>
  <si>
    <t>další nespecifikované práce při demontážích stávajícího bytového jádra:</t>
  </si>
  <si>
    <t>stavební:</t>
  </si>
  <si>
    <t>instalatérské:</t>
  </si>
  <si>
    <t>vzduchotechnické - např. demontáž stávajícího ventilátoru s částečnou demontáží potrubí:</t>
  </si>
  <si>
    <t>ostatní zednické zapravení při instalaci kuchyňské linky:</t>
  </si>
  <si>
    <t>vysekání drážek a jejich zapravení - elektroinstalace:</t>
  </si>
  <si>
    <t>demontáž stávající elektroinstalace:</t>
  </si>
  <si>
    <t>156</t>
  </si>
  <si>
    <t>HZS2212</t>
  </si>
  <si>
    <t>Hodinová zúčtovací sazba instalatér odborný</t>
  </si>
  <si>
    <t>1656675990</t>
  </si>
  <si>
    <t>Ostatní drobné nepecifikované práce související s rozvody vody a kanalizace bytového jádra:</t>
  </si>
  <si>
    <t>instalatérské práce při dopojení kuchyňské linky:</t>
  </si>
  <si>
    <t>157</t>
  </si>
  <si>
    <t>HZS3111</t>
  </si>
  <si>
    <t>Hodinová zúčtovací sazba montér potrubí</t>
  </si>
  <si>
    <t>1466349162</t>
  </si>
  <si>
    <t>dopojení nového ventilátoru na stávající potrubí:</t>
  </si>
  <si>
    <t>VRN</t>
  </si>
  <si>
    <t>Vedlejší rozpočtové náklady</t>
  </si>
  <si>
    <t>VRN3</t>
  </si>
  <si>
    <t>Zařízení staveniště</t>
  </si>
  <si>
    <t>159</t>
  </si>
  <si>
    <t>030001000</t>
  </si>
  <si>
    <t>1024</t>
  </si>
  <si>
    <t>-806250143</t>
  </si>
  <si>
    <t>VRN7</t>
  </si>
  <si>
    <t>Provozní vlivy</t>
  </si>
  <si>
    <t>160</t>
  </si>
  <si>
    <t>070001000</t>
  </si>
  <si>
    <t>2018892847</t>
  </si>
  <si>
    <t>5 - Bytová jednotka č.13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</si>
</sst>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5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7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22" fillId="5" borderId="0" xfId="0" applyFont="1" applyFill="1" applyAlignment="1">
      <alignment horizontal="center" vertical="center"/>
    </xf>
    <xf numFmtId="0" fontId="23" fillId="0" borderId="16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0" fillId="0" borderId="14" xfId="0" applyNumberFormat="1" applyFont="1" applyBorder="1" applyAlignment="1">
      <alignment vertical="center"/>
    </xf>
    <xf numFmtId="4" fontId="20" fillId="0" borderId="0" xfId="0" applyNumberFormat="1" applyFont="1" applyBorder="1" applyAlignment="1">
      <alignment vertical="center"/>
    </xf>
    <xf numFmtId="166" fontId="20" fillId="0" borderId="0" xfId="0" applyNumberFormat="1" applyFont="1" applyBorder="1" applyAlignment="1">
      <alignment vertical="center"/>
    </xf>
    <xf numFmtId="4" fontId="20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9" fillId="0" borderId="19" xfId="0" applyNumberFormat="1" applyFont="1" applyBorder="1" applyAlignment="1">
      <alignment vertical="center"/>
    </xf>
    <xf numFmtId="4" fontId="29" fillId="0" borderId="20" xfId="0" applyNumberFormat="1" applyFont="1" applyBorder="1" applyAlignment="1">
      <alignment vertical="center"/>
    </xf>
    <xf numFmtId="166" fontId="29" fillId="0" borderId="20" xfId="0" applyNumberFormat="1" applyFont="1" applyBorder="1" applyAlignment="1">
      <alignment vertical="center"/>
    </xf>
    <xf numFmtId="4" fontId="29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0" fillId="0" borderId="2" xfId="0" applyBorder="1" applyProtection="1">
      <protection locked="0"/>
    </xf>
    <xf numFmtId="0" fontId="30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 applyProtection="1">
      <alignment vertical="center"/>
      <protection locked="0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right" vertical="center"/>
      <protection locked="0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0" fontId="0" fillId="5" borderId="7" xfId="0" applyFont="1" applyFill="1" applyBorder="1" applyAlignment="1" applyProtection="1">
      <alignment vertical="center"/>
      <protection locked="0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2" xfId="0" applyFont="1" applyBorder="1" applyAlignment="1" applyProtection="1">
      <alignment vertical="center"/>
      <protection locked="0"/>
    </xf>
    <xf numFmtId="0" fontId="22" fillId="5" borderId="0" xfId="0" applyFont="1" applyFill="1" applyAlignment="1">
      <alignment horizontal="left" vertical="center"/>
    </xf>
    <xf numFmtId="0" fontId="0" fillId="5" borderId="0" xfId="0" applyFont="1" applyFill="1" applyAlignment="1" applyProtection="1">
      <alignment vertical="center"/>
      <protection locked="0"/>
    </xf>
    <xf numFmtId="0" fontId="22" fillId="5" borderId="0" xfId="0" applyFont="1" applyFill="1" applyAlignment="1">
      <alignment horizontal="right" vertical="center"/>
    </xf>
    <xf numFmtId="0" fontId="31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2" fillId="5" borderId="16" xfId="0" applyFont="1" applyFill="1" applyBorder="1" applyAlignment="1">
      <alignment horizontal="center" vertical="center" wrapText="1"/>
    </xf>
    <xf numFmtId="0" fontId="22" fillId="5" borderId="17" xfId="0" applyFont="1" applyFill="1" applyBorder="1" applyAlignment="1">
      <alignment horizontal="center" vertical="center" wrapText="1"/>
    </xf>
    <xf numFmtId="0" fontId="22" fillId="5" borderId="17" xfId="0" applyFont="1" applyFill="1" applyBorder="1" applyAlignment="1" applyProtection="1">
      <alignment horizontal="center" vertical="center" wrapText="1"/>
      <protection locked="0"/>
    </xf>
    <xf numFmtId="0" fontId="22" fillId="5" borderId="18" xfId="0" applyFont="1" applyFill="1" applyBorder="1" applyAlignment="1">
      <alignment horizontal="center" vertical="center" wrapText="1"/>
    </xf>
    <xf numFmtId="0" fontId="22" fillId="5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/>
    <xf numFmtId="166" fontId="32" fillId="0" borderId="12" xfId="0" applyNumberFormat="1" applyFont="1" applyBorder="1" applyAlignment="1"/>
    <xf numFmtId="166" fontId="32" fillId="0" borderId="13" xfId="0" applyNumberFormat="1" applyFont="1" applyBorder="1" applyAlignment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2" fillId="0" borderId="22" xfId="0" applyFont="1" applyBorder="1" applyAlignment="1" applyProtection="1">
      <alignment horizontal="center" vertical="center"/>
      <protection locked="0"/>
    </xf>
    <xf numFmtId="49" fontId="22" fillId="0" borderId="22" xfId="0" applyNumberFormat="1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center" vertical="center" wrapText="1"/>
      <protection locked="0"/>
    </xf>
    <xf numFmtId="167" fontId="22" fillId="0" borderId="22" xfId="0" applyNumberFormat="1" applyFont="1" applyBorder="1" applyAlignment="1" applyProtection="1">
      <alignment vertical="center"/>
      <protection locked="0"/>
    </xf>
    <xf numFmtId="4" fontId="22" fillId="3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3" fillId="3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>
      <alignment horizontal="center" vertical="center"/>
    </xf>
    <xf numFmtId="166" fontId="23" fillId="0" borderId="0" xfId="0" applyNumberFormat="1" applyFont="1" applyBorder="1" applyAlignment="1">
      <alignment vertical="center"/>
    </xf>
    <xf numFmtId="166" fontId="23" fillId="0" borderId="15" xfId="0" applyNumberFormat="1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34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35" fillId="0" borderId="22" xfId="0" applyFont="1" applyBorder="1" applyAlignment="1" applyProtection="1">
      <alignment horizontal="center" vertical="center"/>
      <protection locked="0"/>
    </xf>
    <xf numFmtId="49" fontId="35" fillId="0" borderId="22" xfId="0" applyNumberFormat="1" applyFont="1" applyBorder="1" applyAlignment="1" applyProtection="1">
      <alignment horizontal="left" vertical="center" wrapText="1"/>
      <protection locked="0"/>
    </xf>
    <xf numFmtId="0" fontId="35" fillId="0" borderId="22" xfId="0" applyFont="1" applyBorder="1" applyAlignment="1" applyProtection="1">
      <alignment horizontal="left" vertical="center" wrapText="1"/>
      <protection locked="0"/>
    </xf>
    <xf numFmtId="0" fontId="35" fillId="0" borderId="22" xfId="0" applyFont="1" applyBorder="1" applyAlignment="1" applyProtection="1">
      <alignment horizontal="center" vertical="center" wrapText="1"/>
      <protection locked="0"/>
    </xf>
    <xf numFmtId="167" fontId="35" fillId="0" borderId="22" xfId="0" applyNumberFormat="1" applyFont="1" applyBorder="1" applyAlignment="1" applyProtection="1">
      <alignment vertical="center"/>
      <protection locked="0"/>
    </xf>
    <xf numFmtId="4" fontId="35" fillId="3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  <protection locked="0"/>
    </xf>
    <xf numFmtId="0" fontId="36" fillId="0" borderId="22" xfId="0" applyFont="1" applyBorder="1" applyAlignment="1" applyProtection="1">
      <alignment vertical="center"/>
      <protection locked="0"/>
    </xf>
    <xf numFmtId="0" fontId="36" fillId="0" borderId="3" xfId="0" applyFont="1" applyBorder="1" applyAlignment="1">
      <alignment vertical="center"/>
    </xf>
    <xf numFmtId="0" fontId="35" fillId="3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>
      <alignment horizontal="center" vertical="center"/>
    </xf>
    <xf numFmtId="0" fontId="23" fillId="3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3" fillId="0" borderId="20" xfId="0" applyNumberFormat="1" applyFont="1" applyBorder="1" applyAlignment="1">
      <alignment vertical="center"/>
    </xf>
    <xf numFmtId="166" fontId="23" fillId="0" borderId="21" xfId="0" applyNumberFormat="1" applyFont="1" applyBorder="1" applyAlignment="1">
      <alignment vertical="center"/>
    </xf>
    <xf numFmtId="0" fontId="13" fillId="2" borderId="0" xfId="0" applyFont="1" applyFill="1" applyAlignment="1">
      <alignment horizontal="center" vertical="center"/>
    </xf>
    <xf numFmtId="0" fontId="0" fillId="0" borderId="0" xfId="0"/>
    <xf numFmtId="0" fontId="22" fillId="5" borderId="6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left" vertical="center"/>
    </xf>
    <xf numFmtId="0" fontId="22" fillId="5" borderId="7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right" vertical="center"/>
    </xf>
    <xf numFmtId="0" fontId="22" fillId="5" borderId="8" xfId="0" applyFont="1" applyFill="1" applyBorder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4" fontId="18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4" fontId="28" fillId="0" borderId="0" xfId="0" applyNumberFormat="1" applyFont="1" applyAlignment="1">
      <alignment vertical="center"/>
    </xf>
    <xf numFmtId="0" fontId="28" fillId="0" borderId="0" xfId="0" applyFont="1" applyAlignment="1">
      <alignment vertical="center"/>
    </xf>
    <xf numFmtId="0" fontId="27" fillId="0" borderId="0" xfId="0" applyFont="1" applyAlignment="1">
      <alignment horizontal="left" vertical="center" wrapText="1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7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7"/>
  <sheetViews>
    <sheetView showGridLines="0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6" t="s">
        <v>0</v>
      </c>
      <c r="AZ1" s="16" t="s">
        <v>1</v>
      </c>
      <c r="BA1" s="16" t="s">
        <v>2</v>
      </c>
      <c r="BB1" s="16" t="s">
        <v>1</v>
      </c>
      <c r="BT1" s="16" t="s">
        <v>3</v>
      </c>
      <c r="BU1" s="16" t="s">
        <v>3</v>
      </c>
      <c r="BV1" s="16" t="s">
        <v>4</v>
      </c>
    </row>
    <row r="2" spans="1:74" s="1" customFormat="1" ht="36.950000000000003" customHeight="1">
      <c r="AR2" s="212" t="s">
        <v>5</v>
      </c>
      <c r="AS2" s="213"/>
      <c r="AT2" s="213"/>
      <c r="AU2" s="213"/>
      <c r="AV2" s="213"/>
      <c r="AW2" s="213"/>
      <c r="AX2" s="213"/>
      <c r="AY2" s="213"/>
      <c r="AZ2" s="213"/>
      <c r="BA2" s="213"/>
      <c r="BB2" s="213"/>
      <c r="BC2" s="213"/>
      <c r="BD2" s="213"/>
      <c r="BE2" s="213"/>
      <c r="BS2" s="17" t="s">
        <v>6</v>
      </c>
      <c r="BT2" s="17" t="s">
        <v>7</v>
      </c>
    </row>
    <row r="3" spans="1:74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s="1" customFormat="1" ht="24.95" customHeight="1">
      <c r="B4" s="20"/>
      <c r="D4" s="21" t="s">
        <v>9</v>
      </c>
      <c r="AR4" s="20"/>
      <c r="AS4" s="22" t="s">
        <v>10</v>
      </c>
      <c r="BE4" s="23" t="s">
        <v>11</v>
      </c>
      <c r="BS4" s="17" t="s">
        <v>12</v>
      </c>
    </row>
    <row r="5" spans="1:74" s="1" customFormat="1" ht="12" customHeight="1">
      <c r="B5" s="20"/>
      <c r="D5" s="24" t="s">
        <v>13</v>
      </c>
      <c r="K5" s="243" t="s">
        <v>14</v>
      </c>
      <c r="L5" s="213"/>
      <c r="M5" s="213"/>
      <c r="N5" s="213"/>
      <c r="O5" s="213"/>
      <c r="P5" s="213"/>
      <c r="Q5" s="213"/>
      <c r="R5" s="213"/>
      <c r="S5" s="213"/>
      <c r="T5" s="213"/>
      <c r="U5" s="213"/>
      <c r="V5" s="213"/>
      <c r="W5" s="213"/>
      <c r="X5" s="213"/>
      <c r="Y5" s="213"/>
      <c r="Z5" s="213"/>
      <c r="AA5" s="213"/>
      <c r="AB5" s="213"/>
      <c r="AC5" s="213"/>
      <c r="AD5" s="213"/>
      <c r="AE5" s="213"/>
      <c r="AF5" s="213"/>
      <c r="AG5" s="213"/>
      <c r="AH5" s="213"/>
      <c r="AI5" s="213"/>
      <c r="AJ5" s="213"/>
      <c r="AK5" s="213"/>
      <c r="AL5" s="213"/>
      <c r="AM5" s="213"/>
      <c r="AN5" s="213"/>
      <c r="AO5" s="213"/>
      <c r="AR5" s="20"/>
      <c r="BE5" s="240" t="s">
        <v>15</v>
      </c>
      <c r="BS5" s="17" t="s">
        <v>6</v>
      </c>
    </row>
    <row r="6" spans="1:74" s="1" customFormat="1" ht="36.950000000000003" customHeight="1">
      <c r="B6" s="20"/>
      <c r="D6" s="26" t="s">
        <v>16</v>
      </c>
      <c r="K6" s="244" t="s">
        <v>17</v>
      </c>
      <c r="L6" s="213"/>
      <c r="M6" s="213"/>
      <c r="N6" s="213"/>
      <c r="O6" s="213"/>
      <c r="P6" s="213"/>
      <c r="Q6" s="213"/>
      <c r="R6" s="213"/>
      <c r="S6" s="213"/>
      <c r="T6" s="213"/>
      <c r="U6" s="213"/>
      <c r="V6" s="213"/>
      <c r="W6" s="213"/>
      <c r="X6" s="213"/>
      <c r="Y6" s="213"/>
      <c r="Z6" s="213"/>
      <c r="AA6" s="213"/>
      <c r="AB6" s="213"/>
      <c r="AC6" s="213"/>
      <c r="AD6" s="213"/>
      <c r="AE6" s="213"/>
      <c r="AF6" s="213"/>
      <c r="AG6" s="213"/>
      <c r="AH6" s="213"/>
      <c r="AI6" s="213"/>
      <c r="AJ6" s="213"/>
      <c r="AK6" s="213"/>
      <c r="AL6" s="213"/>
      <c r="AM6" s="213"/>
      <c r="AN6" s="213"/>
      <c r="AO6" s="213"/>
      <c r="AR6" s="20"/>
      <c r="BE6" s="241"/>
      <c r="BS6" s="17" t="s">
        <v>6</v>
      </c>
    </row>
    <row r="7" spans="1:74" s="1" customFormat="1" ht="12" customHeight="1">
      <c r="B7" s="20"/>
      <c r="D7" s="27" t="s">
        <v>18</v>
      </c>
      <c r="K7" s="25" t="s">
        <v>1</v>
      </c>
      <c r="AK7" s="27" t="s">
        <v>19</v>
      </c>
      <c r="AN7" s="25" t="s">
        <v>1</v>
      </c>
      <c r="AR7" s="20"/>
      <c r="BE7" s="241"/>
      <c r="BS7" s="17" t="s">
        <v>6</v>
      </c>
    </row>
    <row r="8" spans="1:74" s="1" customFormat="1" ht="12" customHeight="1">
      <c r="B8" s="20"/>
      <c r="D8" s="27" t="s">
        <v>20</v>
      </c>
      <c r="K8" s="25" t="s">
        <v>21</v>
      </c>
      <c r="AK8" s="27" t="s">
        <v>22</v>
      </c>
      <c r="AN8" s="28" t="s">
        <v>23</v>
      </c>
      <c r="AR8" s="20"/>
      <c r="BE8" s="241"/>
      <c r="BS8" s="17" t="s">
        <v>6</v>
      </c>
    </row>
    <row r="9" spans="1:74" s="1" customFormat="1" ht="14.45" customHeight="1">
      <c r="B9" s="20"/>
      <c r="AR9" s="20"/>
      <c r="BE9" s="241"/>
      <c r="BS9" s="17" t="s">
        <v>6</v>
      </c>
    </row>
    <row r="10" spans="1:74" s="1" customFormat="1" ht="12" customHeight="1">
      <c r="B10" s="20"/>
      <c r="D10" s="27" t="s">
        <v>24</v>
      </c>
      <c r="AK10" s="27" t="s">
        <v>25</v>
      </c>
      <c r="AN10" s="25" t="s">
        <v>1</v>
      </c>
      <c r="AR10" s="20"/>
      <c r="BE10" s="241"/>
      <c r="BS10" s="17" t="s">
        <v>6</v>
      </c>
    </row>
    <row r="11" spans="1:74" s="1" customFormat="1" ht="18.399999999999999" customHeight="1">
      <c r="B11" s="20"/>
      <c r="E11" s="25" t="s">
        <v>21</v>
      </c>
      <c r="AK11" s="27" t="s">
        <v>26</v>
      </c>
      <c r="AN11" s="25" t="s">
        <v>1</v>
      </c>
      <c r="AR11" s="20"/>
      <c r="BE11" s="241"/>
      <c r="BS11" s="17" t="s">
        <v>6</v>
      </c>
    </row>
    <row r="12" spans="1:74" s="1" customFormat="1" ht="6.95" customHeight="1">
      <c r="B12" s="20"/>
      <c r="AR12" s="20"/>
      <c r="BE12" s="241"/>
      <c r="BS12" s="17" t="s">
        <v>6</v>
      </c>
    </row>
    <row r="13" spans="1:74" s="1" customFormat="1" ht="12" customHeight="1">
      <c r="B13" s="20"/>
      <c r="D13" s="27" t="s">
        <v>27</v>
      </c>
      <c r="AK13" s="27" t="s">
        <v>25</v>
      </c>
      <c r="AN13" s="29" t="s">
        <v>28</v>
      </c>
      <c r="AR13" s="20"/>
      <c r="BE13" s="241"/>
      <c r="BS13" s="17" t="s">
        <v>6</v>
      </c>
    </row>
    <row r="14" spans="1:74" ht="12.75">
      <c r="B14" s="20"/>
      <c r="E14" s="245" t="s">
        <v>28</v>
      </c>
      <c r="F14" s="246"/>
      <c r="G14" s="246"/>
      <c r="H14" s="246"/>
      <c r="I14" s="246"/>
      <c r="J14" s="246"/>
      <c r="K14" s="246"/>
      <c r="L14" s="246"/>
      <c r="M14" s="246"/>
      <c r="N14" s="246"/>
      <c r="O14" s="246"/>
      <c r="P14" s="246"/>
      <c r="Q14" s="246"/>
      <c r="R14" s="246"/>
      <c r="S14" s="246"/>
      <c r="T14" s="246"/>
      <c r="U14" s="246"/>
      <c r="V14" s="246"/>
      <c r="W14" s="246"/>
      <c r="X14" s="246"/>
      <c r="Y14" s="246"/>
      <c r="Z14" s="246"/>
      <c r="AA14" s="246"/>
      <c r="AB14" s="246"/>
      <c r="AC14" s="246"/>
      <c r="AD14" s="246"/>
      <c r="AE14" s="246"/>
      <c r="AF14" s="246"/>
      <c r="AG14" s="246"/>
      <c r="AH14" s="246"/>
      <c r="AI14" s="246"/>
      <c r="AJ14" s="246"/>
      <c r="AK14" s="27" t="s">
        <v>26</v>
      </c>
      <c r="AN14" s="29" t="s">
        <v>28</v>
      </c>
      <c r="AR14" s="20"/>
      <c r="BE14" s="241"/>
      <c r="BS14" s="17" t="s">
        <v>6</v>
      </c>
    </row>
    <row r="15" spans="1:74" s="1" customFormat="1" ht="6.95" customHeight="1">
      <c r="B15" s="20"/>
      <c r="AR15" s="20"/>
      <c r="BE15" s="241"/>
      <c r="BS15" s="17" t="s">
        <v>3</v>
      </c>
    </row>
    <row r="16" spans="1:74" s="1" customFormat="1" ht="12" customHeight="1">
      <c r="B16" s="20"/>
      <c r="D16" s="27" t="s">
        <v>29</v>
      </c>
      <c r="AK16" s="27" t="s">
        <v>25</v>
      </c>
      <c r="AN16" s="25" t="s">
        <v>30</v>
      </c>
      <c r="AR16" s="20"/>
      <c r="BE16" s="241"/>
      <c r="BS16" s="17" t="s">
        <v>3</v>
      </c>
    </row>
    <row r="17" spans="1:71" s="1" customFormat="1" ht="18.399999999999999" customHeight="1">
      <c r="B17" s="20"/>
      <c r="E17" s="25" t="s">
        <v>31</v>
      </c>
      <c r="AK17" s="27" t="s">
        <v>26</v>
      </c>
      <c r="AN17" s="25" t="s">
        <v>32</v>
      </c>
      <c r="AR17" s="20"/>
      <c r="BE17" s="241"/>
      <c r="BS17" s="17" t="s">
        <v>33</v>
      </c>
    </row>
    <row r="18" spans="1:71" s="1" customFormat="1" ht="6.95" customHeight="1">
      <c r="B18" s="20"/>
      <c r="AR18" s="20"/>
      <c r="BE18" s="241"/>
      <c r="BS18" s="17" t="s">
        <v>6</v>
      </c>
    </row>
    <row r="19" spans="1:71" s="1" customFormat="1" ht="12" customHeight="1">
      <c r="B19" s="20"/>
      <c r="D19" s="27" t="s">
        <v>34</v>
      </c>
      <c r="AK19" s="27" t="s">
        <v>25</v>
      </c>
      <c r="AN19" s="25" t="s">
        <v>1</v>
      </c>
      <c r="AR19" s="20"/>
      <c r="BE19" s="241"/>
      <c r="BS19" s="17" t="s">
        <v>6</v>
      </c>
    </row>
    <row r="20" spans="1:71" s="1" customFormat="1" ht="18.399999999999999" customHeight="1">
      <c r="B20" s="20"/>
      <c r="E20" s="25" t="s">
        <v>21</v>
      </c>
      <c r="AK20" s="27" t="s">
        <v>26</v>
      </c>
      <c r="AN20" s="25" t="s">
        <v>1</v>
      </c>
      <c r="AR20" s="20"/>
      <c r="BE20" s="241"/>
      <c r="BS20" s="17" t="s">
        <v>33</v>
      </c>
    </row>
    <row r="21" spans="1:71" s="1" customFormat="1" ht="6.95" customHeight="1">
      <c r="B21" s="20"/>
      <c r="AR21" s="20"/>
      <c r="BE21" s="241"/>
    </row>
    <row r="22" spans="1:71" s="1" customFormat="1" ht="12" customHeight="1">
      <c r="B22" s="20"/>
      <c r="D22" s="27" t="s">
        <v>35</v>
      </c>
      <c r="AR22" s="20"/>
      <c r="BE22" s="241"/>
    </row>
    <row r="23" spans="1:71" s="1" customFormat="1" ht="16.5" customHeight="1">
      <c r="B23" s="20"/>
      <c r="E23" s="247" t="s">
        <v>1</v>
      </c>
      <c r="F23" s="247"/>
      <c r="G23" s="247"/>
      <c r="H23" s="247"/>
      <c r="I23" s="247"/>
      <c r="J23" s="247"/>
      <c r="K23" s="247"/>
      <c r="L23" s="247"/>
      <c r="M23" s="247"/>
      <c r="N23" s="247"/>
      <c r="O23" s="247"/>
      <c r="P23" s="247"/>
      <c r="Q23" s="247"/>
      <c r="R23" s="247"/>
      <c r="S23" s="247"/>
      <c r="T23" s="247"/>
      <c r="U23" s="247"/>
      <c r="V23" s="247"/>
      <c r="W23" s="247"/>
      <c r="X23" s="247"/>
      <c r="Y23" s="247"/>
      <c r="Z23" s="247"/>
      <c r="AA23" s="247"/>
      <c r="AB23" s="247"/>
      <c r="AC23" s="247"/>
      <c r="AD23" s="247"/>
      <c r="AE23" s="247"/>
      <c r="AF23" s="247"/>
      <c r="AG23" s="247"/>
      <c r="AH23" s="247"/>
      <c r="AI23" s="247"/>
      <c r="AJ23" s="247"/>
      <c r="AK23" s="247"/>
      <c r="AL23" s="247"/>
      <c r="AM23" s="247"/>
      <c r="AN23" s="247"/>
      <c r="AR23" s="20"/>
      <c r="BE23" s="241"/>
    </row>
    <row r="24" spans="1:71" s="1" customFormat="1" ht="6.95" customHeight="1">
      <c r="B24" s="20"/>
      <c r="AR24" s="20"/>
      <c r="BE24" s="241"/>
    </row>
    <row r="25" spans="1:71" s="1" customFormat="1" ht="6.95" customHeight="1">
      <c r="B25" s="20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R25" s="20"/>
      <c r="BE25" s="241"/>
    </row>
    <row r="26" spans="1:71" s="2" customFormat="1" ht="25.9" customHeight="1">
      <c r="A26" s="32"/>
      <c r="B26" s="33"/>
      <c r="C26" s="32"/>
      <c r="D26" s="34" t="s">
        <v>36</v>
      </c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248">
        <f>ROUND(AG94,2)</f>
        <v>0</v>
      </c>
      <c r="AL26" s="249"/>
      <c r="AM26" s="249"/>
      <c r="AN26" s="249"/>
      <c r="AO26" s="249"/>
      <c r="AP26" s="32"/>
      <c r="AQ26" s="32"/>
      <c r="AR26" s="33"/>
      <c r="BE26" s="241"/>
    </row>
    <row r="27" spans="1:71" s="2" customFormat="1" ht="6.95" customHeight="1">
      <c r="A27" s="32"/>
      <c r="B27" s="33"/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2"/>
      <c r="AI27" s="32"/>
      <c r="AJ27" s="32"/>
      <c r="AK27" s="32"/>
      <c r="AL27" s="32"/>
      <c r="AM27" s="32"/>
      <c r="AN27" s="32"/>
      <c r="AO27" s="32"/>
      <c r="AP27" s="32"/>
      <c r="AQ27" s="32"/>
      <c r="AR27" s="33"/>
      <c r="BE27" s="241"/>
    </row>
    <row r="28" spans="1:71" s="2" customFormat="1" ht="12.75">
      <c r="A28" s="32"/>
      <c r="B28" s="33"/>
      <c r="C28" s="32"/>
      <c r="D28" s="32"/>
      <c r="E28" s="32"/>
      <c r="F28" s="32"/>
      <c r="G28" s="32"/>
      <c r="H28" s="32"/>
      <c r="I28" s="32"/>
      <c r="J28" s="32"/>
      <c r="K28" s="32"/>
      <c r="L28" s="250" t="s">
        <v>37</v>
      </c>
      <c r="M28" s="250"/>
      <c r="N28" s="250"/>
      <c r="O28" s="250"/>
      <c r="P28" s="250"/>
      <c r="Q28" s="32"/>
      <c r="R28" s="32"/>
      <c r="S28" s="32"/>
      <c r="T28" s="32"/>
      <c r="U28" s="32"/>
      <c r="V28" s="32"/>
      <c r="W28" s="250" t="s">
        <v>38</v>
      </c>
      <c r="X28" s="250"/>
      <c r="Y28" s="250"/>
      <c r="Z28" s="250"/>
      <c r="AA28" s="250"/>
      <c r="AB28" s="250"/>
      <c r="AC28" s="250"/>
      <c r="AD28" s="250"/>
      <c r="AE28" s="250"/>
      <c r="AF28" s="32"/>
      <c r="AG28" s="32"/>
      <c r="AH28" s="32"/>
      <c r="AI28" s="32"/>
      <c r="AJ28" s="32"/>
      <c r="AK28" s="250" t="s">
        <v>39</v>
      </c>
      <c r="AL28" s="250"/>
      <c r="AM28" s="250"/>
      <c r="AN28" s="250"/>
      <c r="AO28" s="250"/>
      <c r="AP28" s="32"/>
      <c r="AQ28" s="32"/>
      <c r="AR28" s="33"/>
      <c r="BE28" s="241"/>
    </row>
    <row r="29" spans="1:71" s="3" customFormat="1" ht="14.45" customHeight="1">
      <c r="B29" s="37"/>
      <c r="D29" s="27" t="s">
        <v>40</v>
      </c>
      <c r="F29" s="27" t="s">
        <v>41</v>
      </c>
      <c r="L29" s="230">
        <v>0.21</v>
      </c>
      <c r="M29" s="229"/>
      <c r="N29" s="229"/>
      <c r="O29" s="229"/>
      <c r="P29" s="229"/>
      <c r="W29" s="228">
        <f>ROUND(AZ94, 2)</f>
        <v>0</v>
      </c>
      <c r="X29" s="229"/>
      <c r="Y29" s="229"/>
      <c r="Z29" s="229"/>
      <c r="AA29" s="229"/>
      <c r="AB29" s="229"/>
      <c r="AC29" s="229"/>
      <c r="AD29" s="229"/>
      <c r="AE29" s="229"/>
      <c r="AK29" s="228">
        <f>ROUND(AV94, 2)</f>
        <v>0</v>
      </c>
      <c r="AL29" s="229"/>
      <c r="AM29" s="229"/>
      <c r="AN29" s="229"/>
      <c r="AO29" s="229"/>
      <c r="AR29" s="37"/>
      <c r="BE29" s="242"/>
    </row>
    <row r="30" spans="1:71" s="3" customFormat="1" ht="14.45" customHeight="1">
      <c r="B30" s="37"/>
      <c r="F30" s="27" t="s">
        <v>42</v>
      </c>
      <c r="L30" s="230">
        <v>0.15</v>
      </c>
      <c r="M30" s="229"/>
      <c r="N30" s="229"/>
      <c r="O30" s="229"/>
      <c r="P30" s="229"/>
      <c r="W30" s="228">
        <f>ROUND(BA94, 2)</f>
        <v>0</v>
      </c>
      <c r="X30" s="229"/>
      <c r="Y30" s="229"/>
      <c r="Z30" s="229"/>
      <c r="AA30" s="229"/>
      <c r="AB30" s="229"/>
      <c r="AC30" s="229"/>
      <c r="AD30" s="229"/>
      <c r="AE30" s="229"/>
      <c r="AK30" s="228">
        <f>ROUND(AW94, 2)</f>
        <v>0</v>
      </c>
      <c r="AL30" s="229"/>
      <c r="AM30" s="229"/>
      <c r="AN30" s="229"/>
      <c r="AO30" s="229"/>
      <c r="AR30" s="37"/>
      <c r="BE30" s="242"/>
    </row>
    <row r="31" spans="1:71" s="3" customFormat="1" ht="14.45" hidden="1" customHeight="1">
      <c r="B31" s="37"/>
      <c r="F31" s="27" t="s">
        <v>43</v>
      </c>
      <c r="L31" s="230">
        <v>0.21</v>
      </c>
      <c r="M31" s="229"/>
      <c r="N31" s="229"/>
      <c r="O31" s="229"/>
      <c r="P31" s="229"/>
      <c r="W31" s="228">
        <f>ROUND(BB94, 2)</f>
        <v>0</v>
      </c>
      <c r="X31" s="229"/>
      <c r="Y31" s="229"/>
      <c r="Z31" s="229"/>
      <c r="AA31" s="229"/>
      <c r="AB31" s="229"/>
      <c r="AC31" s="229"/>
      <c r="AD31" s="229"/>
      <c r="AE31" s="229"/>
      <c r="AK31" s="228">
        <v>0</v>
      </c>
      <c r="AL31" s="229"/>
      <c r="AM31" s="229"/>
      <c r="AN31" s="229"/>
      <c r="AO31" s="229"/>
      <c r="AR31" s="37"/>
      <c r="BE31" s="242"/>
    </row>
    <row r="32" spans="1:71" s="3" customFormat="1" ht="14.45" hidden="1" customHeight="1">
      <c r="B32" s="37"/>
      <c r="F32" s="27" t="s">
        <v>44</v>
      </c>
      <c r="L32" s="230">
        <v>0.15</v>
      </c>
      <c r="M32" s="229"/>
      <c r="N32" s="229"/>
      <c r="O32" s="229"/>
      <c r="P32" s="229"/>
      <c r="W32" s="228">
        <f>ROUND(BC94, 2)</f>
        <v>0</v>
      </c>
      <c r="X32" s="229"/>
      <c r="Y32" s="229"/>
      <c r="Z32" s="229"/>
      <c r="AA32" s="229"/>
      <c r="AB32" s="229"/>
      <c r="AC32" s="229"/>
      <c r="AD32" s="229"/>
      <c r="AE32" s="229"/>
      <c r="AK32" s="228">
        <v>0</v>
      </c>
      <c r="AL32" s="229"/>
      <c r="AM32" s="229"/>
      <c r="AN32" s="229"/>
      <c r="AO32" s="229"/>
      <c r="AR32" s="37"/>
      <c r="BE32" s="242"/>
    </row>
    <row r="33" spans="1:57" s="3" customFormat="1" ht="14.45" hidden="1" customHeight="1">
      <c r="B33" s="37"/>
      <c r="F33" s="27" t="s">
        <v>45</v>
      </c>
      <c r="L33" s="230">
        <v>0</v>
      </c>
      <c r="M33" s="229"/>
      <c r="N33" s="229"/>
      <c r="O33" s="229"/>
      <c r="P33" s="229"/>
      <c r="W33" s="228">
        <f>ROUND(BD94, 2)</f>
        <v>0</v>
      </c>
      <c r="X33" s="229"/>
      <c r="Y33" s="229"/>
      <c r="Z33" s="229"/>
      <c r="AA33" s="229"/>
      <c r="AB33" s="229"/>
      <c r="AC33" s="229"/>
      <c r="AD33" s="229"/>
      <c r="AE33" s="229"/>
      <c r="AK33" s="228">
        <v>0</v>
      </c>
      <c r="AL33" s="229"/>
      <c r="AM33" s="229"/>
      <c r="AN33" s="229"/>
      <c r="AO33" s="229"/>
      <c r="AR33" s="37"/>
      <c r="BE33" s="242"/>
    </row>
    <row r="34" spans="1:57" s="2" customFormat="1" ht="6.95" customHeight="1">
      <c r="A34" s="32"/>
      <c r="B34" s="33"/>
      <c r="C34" s="32"/>
      <c r="D34" s="32"/>
      <c r="E34" s="32"/>
      <c r="F34" s="32"/>
      <c r="G34" s="32"/>
      <c r="H34" s="32"/>
      <c r="I34" s="32"/>
      <c r="J34" s="32"/>
      <c r="K34" s="32"/>
      <c r="L34" s="32"/>
      <c r="M34" s="32"/>
      <c r="N34" s="32"/>
      <c r="O34" s="32"/>
      <c r="P34" s="32"/>
      <c r="Q34" s="32"/>
      <c r="R34" s="3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  <c r="AF34" s="32"/>
      <c r="AG34" s="32"/>
      <c r="AH34" s="32"/>
      <c r="AI34" s="32"/>
      <c r="AJ34" s="32"/>
      <c r="AK34" s="32"/>
      <c r="AL34" s="32"/>
      <c r="AM34" s="32"/>
      <c r="AN34" s="32"/>
      <c r="AO34" s="32"/>
      <c r="AP34" s="32"/>
      <c r="AQ34" s="32"/>
      <c r="AR34" s="33"/>
      <c r="BE34" s="241"/>
    </row>
    <row r="35" spans="1:57" s="2" customFormat="1" ht="25.9" customHeight="1">
      <c r="A35" s="32"/>
      <c r="B35" s="33"/>
      <c r="C35" s="38"/>
      <c r="D35" s="39" t="s">
        <v>46</v>
      </c>
      <c r="E35" s="40"/>
      <c r="F35" s="40"/>
      <c r="G35" s="40"/>
      <c r="H35" s="40"/>
      <c r="I35" s="40"/>
      <c r="J35" s="40"/>
      <c r="K35" s="40"/>
      <c r="L35" s="40"/>
      <c r="M35" s="40"/>
      <c r="N35" s="40"/>
      <c r="O35" s="40"/>
      <c r="P35" s="40"/>
      <c r="Q35" s="40"/>
      <c r="R35" s="40"/>
      <c r="S35" s="40"/>
      <c r="T35" s="41" t="s">
        <v>47</v>
      </c>
      <c r="U35" s="40"/>
      <c r="V35" s="40"/>
      <c r="W35" s="40"/>
      <c r="X35" s="231" t="s">
        <v>48</v>
      </c>
      <c r="Y35" s="232"/>
      <c r="Z35" s="232"/>
      <c r="AA35" s="232"/>
      <c r="AB35" s="232"/>
      <c r="AC35" s="40"/>
      <c r="AD35" s="40"/>
      <c r="AE35" s="40"/>
      <c r="AF35" s="40"/>
      <c r="AG35" s="40"/>
      <c r="AH35" s="40"/>
      <c r="AI35" s="40"/>
      <c r="AJ35" s="40"/>
      <c r="AK35" s="233">
        <f>SUM(AK26:AK33)</f>
        <v>0</v>
      </c>
      <c r="AL35" s="232"/>
      <c r="AM35" s="232"/>
      <c r="AN35" s="232"/>
      <c r="AO35" s="234"/>
      <c r="AP35" s="38"/>
      <c r="AQ35" s="38"/>
      <c r="AR35" s="33"/>
      <c r="BE35" s="32"/>
    </row>
    <row r="36" spans="1:57" s="2" customFormat="1" ht="6.95" customHeight="1">
      <c r="A36" s="32"/>
      <c r="B36" s="33"/>
      <c r="C36" s="32"/>
      <c r="D36" s="32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32"/>
      <c r="AI36" s="32"/>
      <c r="AJ36" s="32"/>
      <c r="AK36" s="32"/>
      <c r="AL36" s="32"/>
      <c r="AM36" s="32"/>
      <c r="AN36" s="32"/>
      <c r="AO36" s="32"/>
      <c r="AP36" s="32"/>
      <c r="AQ36" s="32"/>
      <c r="AR36" s="33"/>
      <c r="BE36" s="32"/>
    </row>
    <row r="37" spans="1:57" s="2" customFormat="1" ht="14.45" customHeight="1">
      <c r="A37" s="32"/>
      <c r="B37" s="33"/>
      <c r="C37" s="32"/>
      <c r="D37" s="32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  <c r="AF37" s="32"/>
      <c r="AG37" s="32"/>
      <c r="AH37" s="32"/>
      <c r="AI37" s="32"/>
      <c r="AJ37" s="32"/>
      <c r="AK37" s="32"/>
      <c r="AL37" s="32"/>
      <c r="AM37" s="32"/>
      <c r="AN37" s="32"/>
      <c r="AO37" s="32"/>
      <c r="AP37" s="32"/>
      <c r="AQ37" s="32"/>
      <c r="AR37" s="33"/>
      <c r="BE37" s="32"/>
    </row>
    <row r="38" spans="1:57" s="1" customFormat="1" ht="14.45" customHeight="1">
      <c r="B38" s="20"/>
      <c r="AR38" s="20"/>
    </row>
    <row r="39" spans="1:57" s="1" customFormat="1" ht="14.45" customHeight="1">
      <c r="B39" s="20"/>
      <c r="AR39" s="20"/>
    </row>
    <row r="40" spans="1:57" s="1" customFormat="1" ht="14.45" customHeight="1">
      <c r="B40" s="20"/>
      <c r="AR40" s="20"/>
    </row>
    <row r="41" spans="1:57" s="1" customFormat="1" ht="14.45" customHeight="1">
      <c r="B41" s="20"/>
      <c r="AR41" s="20"/>
    </row>
    <row r="42" spans="1:57" s="1" customFormat="1" ht="14.45" customHeight="1">
      <c r="B42" s="20"/>
      <c r="AR42" s="20"/>
    </row>
    <row r="43" spans="1:57" s="1" customFormat="1" ht="14.45" customHeight="1">
      <c r="B43" s="20"/>
      <c r="AR43" s="20"/>
    </row>
    <row r="44" spans="1:57" s="1" customFormat="1" ht="14.45" customHeight="1">
      <c r="B44" s="20"/>
      <c r="AR44" s="20"/>
    </row>
    <row r="45" spans="1:57" s="1" customFormat="1" ht="14.45" customHeight="1">
      <c r="B45" s="20"/>
      <c r="AR45" s="20"/>
    </row>
    <row r="46" spans="1:57" s="1" customFormat="1" ht="14.45" customHeight="1">
      <c r="B46" s="20"/>
      <c r="AR46" s="20"/>
    </row>
    <row r="47" spans="1:57" s="1" customFormat="1" ht="14.45" customHeight="1">
      <c r="B47" s="20"/>
      <c r="AR47" s="20"/>
    </row>
    <row r="48" spans="1:57" s="1" customFormat="1" ht="14.45" customHeight="1">
      <c r="B48" s="20"/>
      <c r="AR48" s="20"/>
    </row>
    <row r="49" spans="1:57" s="2" customFormat="1" ht="14.45" customHeight="1">
      <c r="B49" s="42"/>
      <c r="D49" s="43" t="s">
        <v>49</v>
      </c>
      <c r="E49" s="44"/>
      <c r="F49" s="44"/>
      <c r="G49" s="44"/>
      <c r="H49" s="44"/>
      <c r="I49" s="44"/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44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3" t="s">
        <v>50</v>
      </c>
      <c r="AI49" s="44"/>
      <c r="AJ49" s="44"/>
      <c r="AK49" s="44"/>
      <c r="AL49" s="44"/>
      <c r="AM49" s="44"/>
      <c r="AN49" s="44"/>
      <c r="AO49" s="44"/>
      <c r="AR49" s="42"/>
    </row>
    <row r="50" spans="1:57">
      <c r="B50" s="20"/>
      <c r="AR50" s="20"/>
    </row>
    <row r="51" spans="1:57">
      <c r="B51" s="20"/>
      <c r="AR51" s="20"/>
    </row>
    <row r="52" spans="1:57">
      <c r="B52" s="20"/>
      <c r="AR52" s="20"/>
    </row>
    <row r="53" spans="1:57">
      <c r="B53" s="20"/>
      <c r="AR53" s="20"/>
    </row>
    <row r="54" spans="1:57">
      <c r="B54" s="20"/>
      <c r="AR54" s="20"/>
    </row>
    <row r="55" spans="1:57">
      <c r="B55" s="20"/>
      <c r="AR55" s="20"/>
    </row>
    <row r="56" spans="1:57">
      <c r="B56" s="20"/>
      <c r="AR56" s="20"/>
    </row>
    <row r="57" spans="1:57">
      <c r="B57" s="20"/>
      <c r="AR57" s="20"/>
    </row>
    <row r="58" spans="1:57">
      <c r="B58" s="20"/>
      <c r="AR58" s="20"/>
    </row>
    <row r="59" spans="1:57">
      <c r="B59" s="20"/>
      <c r="AR59" s="20"/>
    </row>
    <row r="60" spans="1:57" s="2" customFormat="1" ht="12.75">
      <c r="A60" s="32"/>
      <c r="B60" s="33"/>
      <c r="C60" s="32"/>
      <c r="D60" s="45" t="s">
        <v>51</v>
      </c>
      <c r="E60" s="35"/>
      <c r="F60" s="35"/>
      <c r="G60" s="35"/>
      <c r="H60" s="35"/>
      <c r="I60" s="35"/>
      <c r="J60" s="35"/>
      <c r="K60" s="35"/>
      <c r="L60" s="35"/>
      <c r="M60" s="35"/>
      <c r="N60" s="35"/>
      <c r="O60" s="35"/>
      <c r="P60" s="35"/>
      <c r="Q60" s="35"/>
      <c r="R60" s="35"/>
      <c r="S60" s="35"/>
      <c r="T60" s="35"/>
      <c r="U60" s="35"/>
      <c r="V60" s="45" t="s">
        <v>52</v>
      </c>
      <c r="W60" s="35"/>
      <c r="X60" s="35"/>
      <c r="Y60" s="35"/>
      <c r="Z60" s="35"/>
      <c r="AA60" s="35"/>
      <c r="AB60" s="35"/>
      <c r="AC60" s="35"/>
      <c r="AD60" s="35"/>
      <c r="AE60" s="35"/>
      <c r="AF60" s="35"/>
      <c r="AG60" s="35"/>
      <c r="AH60" s="45" t="s">
        <v>51</v>
      </c>
      <c r="AI60" s="35"/>
      <c r="AJ60" s="35"/>
      <c r="AK60" s="35"/>
      <c r="AL60" s="35"/>
      <c r="AM60" s="45" t="s">
        <v>52</v>
      </c>
      <c r="AN60" s="35"/>
      <c r="AO60" s="35"/>
      <c r="AP60" s="32"/>
      <c r="AQ60" s="32"/>
      <c r="AR60" s="33"/>
      <c r="BE60" s="32"/>
    </row>
    <row r="61" spans="1:57">
      <c r="B61" s="20"/>
      <c r="AR61" s="20"/>
    </row>
    <row r="62" spans="1:57">
      <c r="B62" s="20"/>
      <c r="AR62" s="20"/>
    </row>
    <row r="63" spans="1:57">
      <c r="B63" s="20"/>
      <c r="AR63" s="20"/>
    </row>
    <row r="64" spans="1:57" s="2" customFormat="1" ht="12.75">
      <c r="A64" s="32"/>
      <c r="B64" s="33"/>
      <c r="C64" s="32"/>
      <c r="D64" s="43" t="s">
        <v>53</v>
      </c>
      <c r="E64" s="46"/>
      <c r="F64" s="46"/>
      <c r="G64" s="46"/>
      <c r="H64" s="46"/>
      <c r="I64" s="46"/>
      <c r="J64" s="46"/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3" t="s">
        <v>54</v>
      </c>
      <c r="AI64" s="46"/>
      <c r="AJ64" s="46"/>
      <c r="AK64" s="46"/>
      <c r="AL64" s="46"/>
      <c r="AM64" s="46"/>
      <c r="AN64" s="46"/>
      <c r="AO64" s="46"/>
      <c r="AP64" s="32"/>
      <c r="AQ64" s="32"/>
      <c r="AR64" s="33"/>
      <c r="BE64" s="32"/>
    </row>
    <row r="65" spans="1:57">
      <c r="B65" s="20"/>
      <c r="AR65" s="20"/>
    </row>
    <row r="66" spans="1:57">
      <c r="B66" s="20"/>
      <c r="AR66" s="20"/>
    </row>
    <row r="67" spans="1:57">
      <c r="B67" s="20"/>
      <c r="AR67" s="20"/>
    </row>
    <row r="68" spans="1:57">
      <c r="B68" s="20"/>
      <c r="AR68" s="20"/>
    </row>
    <row r="69" spans="1:57">
      <c r="B69" s="20"/>
      <c r="AR69" s="20"/>
    </row>
    <row r="70" spans="1:57">
      <c r="B70" s="20"/>
      <c r="AR70" s="20"/>
    </row>
    <row r="71" spans="1:57">
      <c r="B71" s="20"/>
      <c r="AR71" s="20"/>
    </row>
    <row r="72" spans="1:57">
      <c r="B72" s="20"/>
      <c r="AR72" s="20"/>
    </row>
    <row r="73" spans="1:57">
      <c r="B73" s="20"/>
      <c r="AR73" s="20"/>
    </row>
    <row r="74" spans="1:57">
      <c r="B74" s="20"/>
      <c r="AR74" s="20"/>
    </row>
    <row r="75" spans="1:57" s="2" customFormat="1" ht="12.75">
      <c r="A75" s="32"/>
      <c r="B75" s="33"/>
      <c r="C75" s="32"/>
      <c r="D75" s="45" t="s">
        <v>51</v>
      </c>
      <c r="E75" s="35"/>
      <c r="F75" s="35"/>
      <c r="G75" s="35"/>
      <c r="H75" s="35"/>
      <c r="I75" s="35"/>
      <c r="J75" s="35"/>
      <c r="K75" s="35"/>
      <c r="L75" s="35"/>
      <c r="M75" s="35"/>
      <c r="N75" s="35"/>
      <c r="O75" s="35"/>
      <c r="P75" s="35"/>
      <c r="Q75" s="35"/>
      <c r="R75" s="35"/>
      <c r="S75" s="35"/>
      <c r="T75" s="35"/>
      <c r="U75" s="35"/>
      <c r="V75" s="45" t="s">
        <v>52</v>
      </c>
      <c r="W75" s="35"/>
      <c r="X75" s="35"/>
      <c r="Y75" s="35"/>
      <c r="Z75" s="35"/>
      <c r="AA75" s="35"/>
      <c r="AB75" s="35"/>
      <c r="AC75" s="35"/>
      <c r="AD75" s="35"/>
      <c r="AE75" s="35"/>
      <c r="AF75" s="35"/>
      <c r="AG75" s="35"/>
      <c r="AH75" s="45" t="s">
        <v>51</v>
      </c>
      <c r="AI75" s="35"/>
      <c r="AJ75" s="35"/>
      <c r="AK75" s="35"/>
      <c r="AL75" s="35"/>
      <c r="AM75" s="45" t="s">
        <v>52</v>
      </c>
      <c r="AN75" s="35"/>
      <c r="AO75" s="35"/>
      <c r="AP75" s="32"/>
      <c r="AQ75" s="32"/>
      <c r="AR75" s="33"/>
      <c r="BE75" s="32"/>
    </row>
    <row r="76" spans="1:57" s="2" customFormat="1">
      <c r="A76" s="32"/>
      <c r="B76" s="33"/>
      <c r="C76" s="32"/>
      <c r="D76" s="32"/>
      <c r="E76" s="32"/>
      <c r="F76" s="32"/>
      <c r="G76" s="32"/>
      <c r="H76" s="32"/>
      <c r="I76" s="32"/>
      <c r="J76" s="32"/>
      <c r="K76" s="32"/>
      <c r="L76" s="32"/>
      <c r="M76" s="32"/>
      <c r="N76" s="32"/>
      <c r="O76" s="32"/>
      <c r="P76" s="32"/>
      <c r="Q76" s="32"/>
      <c r="R76" s="3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  <c r="AF76" s="32"/>
      <c r="AG76" s="32"/>
      <c r="AH76" s="32"/>
      <c r="AI76" s="32"/>
      <c r="AJ76" s="32"/>
      <c r="AK76" s="32"/>
      <c r="AL76" s="32"/>
      <c r="AM76" s="32"/>
      <c r="AN76" s="32"/>
      <c r="AO76" s="32"/>
      <c r="AP76" s="32"/>
      <c r="AQ76" s="32"/>
      <c r="AR76" s="33"/>
      <c r="BE76" s="32"/>
    </row>
    <row r="77" spans="1:57" s="2" customFormat="1" ht="6.95" customHeight="1">
      <c r="A77" s="32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33"/>
      <c r="BE77" s="32"/>
    </row>
    <row r="81" spans="1:91" s="2" customFormat="1" ht="6.95" customHeight="1">
      <c r="A81" s="32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50"/>
      <c r="M81" s="50"/>
      <c r="N81" s="50"/>
      <c r="O81" s="50"/>
      <c r="P81" s="50"/>
      <c r="Q81" s="50"/>
      <c r="R81" s="50"/>
      <c r="S81" s="50"/>
      <c r="T81" s="50"/>
      <c r="U81" s="50"/>
      <c r="V81" s="50"/>
      <c r="W81" s="50"/>
      <c r="X81" s="50"/>
      <c r="Y81" s="50"/>
      <c r="Z81" s="50"/>
      <c r="AA81" s="50"/>
      <c r="AB81" s="50"/>
      <c r="AC81" s="50"/>
      <c r="AD81" s="50"/>
      <c r="AE81" s="50"/>
      <c r="AF81" s="50"/>
      <c r="AG81" s="50"/>
      <c r="AH81" s="50"/>
      <c r="AI81" s="50"/>
      <c r="AJ81" s="50"/>
      <c r="AK81" s="50"/>
      <c r="AL81" s="50"/>
      <c r="AM81" s="50"/>
      <c r="AN81" s="50"/>
      <c r="AO81" s="50"/>
      <c r="AP81" s="50"/>
      <c r="AQ81" s="50"/>
      <c r="AR81" s="33"/>
      <c r="BE81" s="32"/>
    </row>
    <row r="82" spans="1:91" s="2" customFormat="1" ht="24.95" customHeight="1">
      <c r="A82" s="32"/>
      <c r="B82" s="33"/>
      <c r="C82" s="21" t="s">
        <v>55</v>
      </c>
      <c r="D82" s="32"/>
      <c r="E82" s="32"/>
      <c r="F82" s="32"/>
      <c r="G82" s="32"/>
      <c r="H82" s="32"/>
      <c r="I82" s="32"/>
      <c r="J82" s="32"/>
      <c r="K82" s="32"/>
      <c r="L82" s="32"/>
      <c r="M82" s="32"/>
      <c r="N82" s="32"/>
      <c r="O82" s="32"/>
      <c r="P82" s="32"/>
      <c r="Q82" s="32"/>
      <c r="R82" s="3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  <c r="AF82" s="32"/>
      <c r="AG82" s="32"/>
      <c r="AH82" s="32"/>
      <c r="AI82" s="32"/>
      <c r="AJ82" s="32"/>
      <c r="AK82" s="32"/>
      <c r="AL82" s="32"/>
      <c r="AM82" s="32"/>
      <c r="AN82" s="32"/>
      <c r="AO82" s="32"/>
      <c r="AP82" s="32"/>
      <c r="AQ82" s="32"/>
      <c r="AR82" s="33"/>
      <c r="BE82" s="32"/>
    </row>
    <row r="83" spans="1:91" s="2" customFormat="1" ht="6.95" customHeight="1">
      <c r="A83" s="32"/>
      <c r="B83" s="33"/>
      <c r="C83" s="32"/>
      <c r="D83" s="32"/>
      <c r="E83" s="32"/>
      <c r="F83" s="32"/>
      <c r="G83" s="32"/>
      <c r="H83" s="32"/>
      <c r="I83" s="32"/>
      <c r="J83" s="32"/>
      <c r="K83" s="32"/>
      <c r="L83" s="32"/>
      <c r="M83" s="32"/>
      <c r="N83" s="32"/>
      <c r="O83" s="32"/>
      <c r="P83" s="32"/>
      <c r="Q83" s="32"/>
      <c r="R83" s="3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  <c r="AF83" s="32"/>
      <c r="AG83" s="32"/>
      <c r="AH83" s="32"/>
      <c r="AI83" s="32"/>
      <c r="AJ83" s="32"/>
      <c r="AK83" s="32"/>
      <c r="AL83" s="32"/>
      <c r="AM83" s="32"/>
      <c r="AN83" s="32"/>
      <c r="AO83" s="32"/>
      <c r="AP83" s="32"/>
      <c r="AQ83" s="32"/>
      <c r="AR83" s="33"/>
      <c r="BE83" s="32"/>
    </row>
    <row r="84" spans="1:91" s="4" customFormat="1" ht="12" customHeight="1">
      <c r="B84" s="51"/>
      <c r="C84" s="27" t="s">
        <v>13</v>
      </c>
      <c r="L84" s="4" t="str">
        <f>K5</f>
        <v>P1911/3</v>
      </c>
      <c r="AR84" s="51"/>
    </row>
    <row r="85" spans="1:91" s="5" customFormat="1" ht="36.950000000000003" customHeight="1">
      <c r="B85" s="52"/>
      <c r="C85" s="53" t="s">
        <v>16</v>
      </c>
      <c r="L85" s="219" t="str">
        <f>K6</f>
        <v>V. Košaře 122/1</v>
      </c>
      <c r="M85" s="220"/>
      <c r="N85" s="220"/>
      <c r="O85" s="220"/>
      <c r="P85" s="220"/>
      <c r="Q85" s="220"/>
      <c r="R85" s="220"/>
      <c r="S85" s="220"/>
      <c r="T85" s="220"/>
      <c r="U85" s="220"/>
      <c r="V85" s="220"/>
      <c r="W85" s="220"/>
      <c r="X85" s="220"/>
      <c r="Y85" s="220"/>
      <c r="Z85" s="220"/>
      <c r="AA85" s="220"/>
      <c r="AB85" s="220"/>
      <c r="AC85" s="220"/>
      <c r="AD85" s="220"/>
      <c r="AE85" s="220"/>
      <c r="AF85" s="220"/>
      <c r="AG85" s="220"/>
      <c r="AH85" s="220"/>
      <c r="AI85" s="220"/>
      <c r="AJ85" s="220"/>
      <c r="AK85" s="220"/>
      <c r="AL85" s="220"/>
      <c r="AM85" s="220"/>
      <c r="AN85" s="220"/>
      <c r="AO85" s="220"/>
      <c r="AR85" s="52"/>
    </row>
    <row r="86" spans="1:91" s="2" customFormat="1" ht="6.95" customHeight="1">
      <c r="A86" s="32"/>
      <c r="B86" s="33"/>
      <c r="C86" s="32"/>
      <c r="D86" s="32"/>
      <c r="E86" s="32"/>
      <c r="F86" s="32"/>
      <c r="G86" s="32"/>
      <c r="H86" s="32"/>
      <c r="I86" s="32"/>
      <c r="J86" s="32"/>
      <c r="K86" s="32"/>
      <c r="L86" s="32"/>
      <c r="M86" s="32"/>
      <c r="N86" s="32"/>
      <c r="O86" s="32"/>
      <c r="P86" s="32"/>
      <c r="Q86" s="32"/>
      <c r="R86" s="3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  <c r="AF86" s="32"/>
      <c r="AG86" s="32"/>
      <c r="AH86" s="32"/>
      <c r="AI86" s="32"/>
      <c r="AJ86" s="32"/>
      <c r="AK86" s="32"/>
      <c r="AL86" s="32"/>
      <c r="AM86" s="32"/>
      <c r="AN86" s="32"/>
      <c r="AO86" s="32"/>
      <c r="AP86" s="32"/>
      <c r="AQ86" s="32"/>
      <c r="AR86" s="33"/>
      <c r="BE86" s="32"/>
    </row>
    <row r="87" spans="1:91" s="2" customFormat="1" ht="12" customHeight="1">
      <c r="A87" s="32"/>
      <c r="B87" s="33"/>
      <c r="C87" s="27" t="s">
        <v>20</v>
      </c>
      <c r="D87" s="32"/>
      <c r="E87" s="32"/>
      <c r="F87" s="32"/>
      <c r="G87" s="32"/>
      <c r="H87" s="32"/>
      <c r="I87" s="32"/>
      <c r="J87" s="32"/>
      <c r="K87" s="32"/>
      <c r="L87" s="54" t="str">
        <f>IF(K8="","",K8)</f>
        <v xml:space="preserve"> </v>
      </c>
      <c r="M87" s="32"/>
      <c r="N87" s="32"/>
      <c r="O87" s="32"/>
      <c r="P87" s="32"/>
      <c r="Q87" s="32"/>
      <c r="R87" s="3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  <c r="AF87" s="32"/>
      <c r="AG87" s="32"/>
      <c r="AH87" s="32"/>
      <c r="AI87" s="27" t="s">
        <v>22</v>
      </c>
      <c r="AJ87" s="32"/>
      <c r="AK87" s="32"/>
      <c r="AL87" s="32"/>
      <c r="AM87" s="221" t="str">
        <f>IF(AN8= "","",AN8)</f>
        <v>27. 8. 2019</v>
      </c>
      <c r="AN87" s="221"/>
      <c r="AO87" s="32"/>
      <c r="AP87" s="32"/>
      <c r="AQ87" s="32"/>
      <c r="AR87" s="33"/>
      <c r="BE87" s="32"/>
    </row>
    <row r="88" spans="1:91" s="2" customFormat="1" ht="6.95" customHeight="1">
      <c r="A88" s="32"/>
      <c r="B88" s="33"/>
      <c r="C88" s="32"/>
      <c r="D88" s="32"/>
      <c r="E88" s="32"/>
      <c r="F88" s="32"/>
      <c r="G88" s="32"/>
      <c r="H88" s="32"/>
      <c r="I88" s="32"/>
      <c r="J88" s="32"/>
      <c r="K88" s="32"/>
      <c r="L88" s="32"/>
      <c r="M88" s="32"/>
      <c r="N88" s="32"/>
      <c r="O88" s="32"/>
      <c r="P88" s="32"/>
      <c r="Q88" s="32"/>
      <c r="R88" s="3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  <c r="AF88" s="32"/>
      <c r="AG88" s="32"/>
      <c r="AH88" s="32"/>
      <c r="AI88" s="32"/>
      <c r="AJ88" s="32"/>
      <c r="AK88" s="32"/>
      <c r="AL88" s="32"/>
      <c r="AM88" s="32"/>
      <c r="AN88" s="32"/>
      <c r="AO88" s="32"/>
      <c r="AP88" s="32"/>
      <c r="AQ88" s="32"/>
      <c r="AR88" s="33"/>
      <c r="BE88" s="32"/>
    </row>
    <row r="89" spans="1:91" s="2" customFormat="1" ht="15.2" customHeight="1">
      <c r="A89" s="32"/>
      <c r="B89" s="33"/>
      <c r="C89" s="27" t="s">
        <v>24</v>
      </c>
      <c r="D89" s="32"/>
      <c r="E89" s="32"/>
      <c r="F89" s="32"/>
      <c r="G89" s="32"/>
      <c r="H89" s="32"/>
      <c r="I89" s="32"/>
      <c r="J89" s="32"/>
      <c r="K89" s="32"/>
      <c r="L89" s="4" t="str">
        <f>IF(E11= "","",E11)</f>
        <v xml:space="preserve"> </v>
      </c>
      <c r="M89" s="32"/>
      <c r="N89" s="32"/>
      <c r="O89" s="32"/>
      <c r="P89" s="32"/>
      <c r="Q89" s="32"/>
      <c r="R89" s="3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  <c r="AF89" s="32"/>
      <c r="AG89" s="32"/>
      <c r="AH89" s="32"/>
      <c r="AI89" s="27" t="s">
        <v>29</v>
      </c>
      <c r="AJ89" s="32"/>
      <c r="AK89" s="32"/>
      <c r="AL89" s="32"/>
      <c r="AM89" s="222" t="str">
        <f>IF(E17="","",E17)</f>
        <v>Ing. Vladimír Slonka</v>
      </c>
      <c r="AN89" s="223"/>
      <c r="AO89" s="223"/>
      <c r="AP89" s="223"/>
      <c r="AQ89" s="32"/>
      <c r="AR89" s="33"/>
      <c r="AS89" s="224" t="s">
        <v>56</v>
      </c>
      <c r="AT89" s="225"/>
      <c r="AU89" s="56"/>
      <c r="AV89" s="56"/>
      <c r="AW89" s="56"/>
      <c r="AX89" s="56"/>
      <c r="AY89" s="56"/>
      <c r="AZ89" s="56"/>
      <c r="BA89" s="56"/>
      <c r="BB89" s="56"/>
      <c r="BC89" s="56"/>
      <c r="BD89" s="57"/>
      <c r="BE89" s="32"/>
    </row>
    <row r="90" spans="1:91" s="2" customFormat="1" ht="15.2" customHeight="1">
      <c r="A90" s="32"/>
      <c r="B90" s="33"/>
      <c r="C90" s="27" t="s">
        <v>27</v>
      </c>
      <c r="D90" s="32"/>
      <c r="E90" s="32"/>
      <c r="F90" s="32"/>
      <c r="G90" s="32"/>
      <c r="H90" s="32"/>
      <c r="I90" s="32"/>
      <c r="J90" s="32"/>
      <c r="K90" s="32"/>
      <c r="L90" s="4" t="str">
        <f>IF(E14= "Vyplň údaj","",E14)</f>
        <v/>
      </c>
      <c r="M90" s="32"/>
      <c r="N90" s="32"/>
      <c r="O90" s="32"/>
      <c r="P90" s="32"/>
      <c r="Q90" s="32"/>
      <c r="R90" s="3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  <c r="AF90" s="32"/>
      <c r="AG90" s="32"/>
      <c r="AH90" s="32"/>
      <c r="AI90" s="27" t="s">
        <v>34</v>
      </c>
      <c r="AJ90" s="32"/>
      <c r="AK90" s="32"/>
      <c r="AL90" s="32"/>
      <c r="AM90" s="222" t="str">
        <f>IF(E20="","",E20)</f>
        <v xml:space="preserve"> </v>
      </c>
      <c r="AN90" s="223"/>
      <c r="AO90" s="223"/>
      <c r="AP90" s="223"/>
      <c r="AQ90" s="32"/>
      <c r="AR90" s="33"/>
      <c r="AS90" s="226"/>
      <c r="AT90" s="227"/>
      <c r="AU90" s="58"/>
      <c r="AV90" s="58"/>
      <c r="AW90" s="58"/>
      <c r="AX90" s="58"/>
      <c r="AY90" s="58"/>
      <c r="AZ90" s="58"/>
      <c r="BA90" s="58"/>
      <c r="BB90" s="58"/>
      <c r="BC90" s="58"/>
      <c r="BD90" s="59"/>
      <c r="BE90" s="32"/>
    </row>
    <row r="91" spans="1:91" s="2" customFormat="1" ht="10.9" customHeight="1">
      <c r="A91" s="32"/>
      <c r="B91" s="33"/>
      <c r="C91" s="32"/>
      <c r="D91" s="32"/>
      <c r="E91" s="32"/>
      <c r="F91" s="32"/>
      <c r="G91" s="32"/>
      <c r="H91" s="32"/>
      <c r="I91" s="32"/>
      <c r="J91" s="32"/>
      <c r="K91" s="32"/>
      <c r="L91" s="32"/>
      <c r="M91" s="32"/>
      <c r="N91" s="32"/>
      <c r="O91" s="32"/>
      <c r="P91" s="32"/>
      <c r="Q91" s="32"/>
      <c r="R91" s="3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  <c r="AF91" s="32"/>
      <c r="AG91" s="32"/>
      <c r="AH91" s="32"/>
      <c r="AI91" s="32"/>
      <c r="AJ91" s="32"/>
      <c r="AK91" s="32"/>
      <c r="AL91" s="32"/>
      <c r="AM91" s="32"/>
      <c r="AN91" s="32"/>
      <c r="AO91" s="32"/>
      <c r="AP91" s="32"/>
      <c r="AQ91" s="32"/>
      <c r="AR91" s="33"/>
      <c r="AS91" s="226"/>
      <c r="AT91" s="227"/>
      <c r="AU91" s="58"/>
      <c r="AV91" s="58"/>
      <c r="AW91" s="58"/>
      <c r="AX91" s="58"/>
      <c r="AY91" s="58"/>
      <c r="AZ91" s="58"/>
      <c r="BA91" s="58"/>
      <c r="BB91" s="58"/>
      <c r="BC91" s="58"/>
      <c r="BD91" s="59"/>
      <c r="BE91" s="32"/>
    </row>
    <row r="92" spans="1:91" s="2" customFormat="1" ht="29.25" customHeight="1">
      <c r="A92" s="32"/>
      <c r="B92" s="33"/>
      <c r="C92" s="214" t="s">
        <v>57</v>
      </c>
      <c r="D92" s="215"/>
      <c r="E92" s="215"/>
      <c r="F92" s="215"/>
      <c r="G92" s="215"/>
      <c r="H92" s="60"/>
      <c r="I92" s="216" t="s">
        <v>58</v>
      </c>
      <c r="J92" s="215"/>
      <c r="K92" s="215"/>
      <c r="L92" s="215"/>
      <c r="M92" s="215"/>
      <c r="N92" s="215"/>
      <c r="O92" s="215"/>
      <c r="P92" s="215"/>
      <c r="Q92" s="215"/>
      <c r="R92" s="215"/>
      <c r="S92" s="215"/>
      <c r="T92" s="215"/>
      <c r="U92" s="215"/>
      <c r="V92" s="215"/>
      <c r="W92" s="215"/>
      <c r="X92" s="215"/>
      <c r="Y92" s="215"/>
      <c r="Z92" s="215"/>
      <c r="AA92" s="215"/>
      <c r="AB92" s="215"/>
      <c r="AC92" s="215"/>
      <c r="AD92" s="215"/>
      <c r="AE92" s="215"/>
      <c r="AF92" s="215"/>
      <c r="AG92" s="217" t="s">
        <v>59</v>
      </c>
      <c r="AH92" s="215"/>
      <c r="AI92" s="215"/>
      <c r="AJ92" s="215"/>
      <c r="AK92" s="215"/>
      <c r="AL92" s="215"/>
      <c r="AM92" s="215"/>
      <c r="AN92" s="216" t="s">
        <v>60</v>
      </c>
      <c r="AO92" s="215"/>
      <c r="AP92" s="218"/>
      <c r="AQ92" s="61" t="s">
        <v>61</v>
      </c>
      <c r="AR92" s="33"/>
      <c r="AS92" s="62" t="s">
        <v>62</v>
      </c>
      <c r="AT92" s="63" t="s">
        <v>63</v>
      </c>
      <c r="AU92" s="63" t="s">
        <v>64</v>
      </c>
      <c r="AV92" s="63" t="s">
        <v>65</v>
      </c>
      <c r="AW92" s="63" t="s">
        <v>66</v>
      </c>
      <c r="AX92" s="63" t="s">
        <v>67</v>
      </c>
      <c r="AY92" s="63" t="s">
        <v>68</v>
      </c>
      <c r="AZ92" s="63" t="s">
        <v>69</v>
      </c>
      <c r="BA92" s="63" t="s">
        <v>70</v>
      </c>
      <c r="BB92" s="63" t="s">
        <v>71</v>
      </c>
      <c r="BC92" s="63" t="s">
        <v>72</v>
      </c>
      <c r="BD92" s="64" t="s">
        <v>73</v>
      </c>
      <c r="BE92" s="32"/>
    </row>
    <row r="93" spans="1:91" s="2" customFormat="1" ht="10.9" customHeight="1">
      <c r="A93" s="32"/>
      <c r="B93" s="33"/>
      <c r="C93" s="32"/>
      <c r="D93" s="32"/>
      <c r="E93" s="32"/>
      <c r="F93" s="32"/>
      <c r="G93" s="32"/>
      <c r="H93" s="32"/>
      <c r="I93" s="32"/>
      <c r="J93" s="32"/>
      <c r="K93" s="32"/>
      <c r="L93" s="32"/>
      <c r="M93" s="32"/>
      <c r="N93" s="32"/>
      <c r="O93" s="32"/>
      <c r="P93" s="32"/>
      <c r="Q93" s="32"/>
      <c r="R93" s="3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  <c r="AF93" s="32"/>
      <c r="AG93" s="32"/>
      <c r="AH93" s="32"/>
      <c r="AI93" s="32"/>
      <c r="AJ93" s="32"/>
      <c r="AK93" s="32"/>
      <c r="AL93" s="32"/>
      <c r="AM93" s="32"/>
      <c r="AN93" s="32"/>
      <c r="AO93" s="32"/>
      <c r="AP93" s="32"/>
      <c r="AQ93" s="32"/>
      <c r="AR93" s="33"/>
      <c r="AS93" s="65"/>
      <c r="AT93" s="66"/>
      <c r="AU93" s="66"/>
      <c r="AV93" s="66"/>
      <c r="AW93" s="66"/>
      <c r="AX93" s="66"/>
      <c r="AY93" s="66"/>
      <c r="AZ93" s="66"/>
      <c r="BA93" s="66"/>
      <c r="BB93" s="66"/>
      <c r="BC93" s="66"/>
      <c r="BD93" s="67"/>
      <c r="BE93" s="32"/>
    </row>
    <row r="94" spans="1:91" s="6" customFormat="1" ht="32.450000000000003" customHeight="1">
      <c r="B94" s="68"/>
      <c r="C94" s="69" t="s">
        <v>74</v>
      </c>
      <c r="D94" s="70"/>
      <c r="E94" s="70"/>
      <c r="F94" s="70"/>
      <c r="G94" s="70"/>
      <c r="H94" s="70"/>
      <c r="I94" s="70"/>
      <c r="J94" s="70"/>
      <c r="K94" s="70"/>
      <c r="L94" s="70"/>
      <c r="M94" s="70"/>
      <c r="N94" s="70"/>
      <c r="O94" s="70"/>
      <c r="P94" s="70"/>
      <c r="Q94" s="70"/>
      <c r="R94" s="70"/>
      <c r="S94" s="70"/>
      <c r="T94" s="70"/>
      <c r="U94" s="70"/>
      <c r="V94" s="70"/>
      <c r="W94" s="70"/>
      <c r="X94" s="70"/>
      <c r="Y94" s="70"/>
      <c r="Z94" s="70"/>
      <c r="AA94" s="70"/>
      <c r="AB94" s="70"/>
      <c r="AC94" s="70"/>
      <c r="AD94" s="70"/>
      <c r="AE94" s="70"/>
      <c r="AF94" s="70"/>
      <c r="AG94" s="238">
        <f>ROUND(AG95,2)</f>
        <v>0</v>
      </c>
      <c r="AH94" s="238"/>
      <c r="AI94" s="238"/>
      <c r="AJ94" s="238"/>
      <c r="AK94" s="238"/>
      <c r="AL94" s="238"/>
      <c r="AM94" s="238"/>
      <c r="AN94" s="239">
        <f>SUM(AG94,AT94)</f>
        <v>0</v>
      </c>
      <c r="AO94" s="239"/>
      <c r="AP94" s="239"/>
      <c r="AQ94" s="72" t="s">
        <v>1</v>
      </c>
      <c r="AR94" s="68"/>
      <c r="AS94" s="73">
        <f>ROUND(AS95,2)</f>
        <v>0</v>
      </c>
      <c r="AT94" s="74">
        <f>ROUND(SUM(AV94:AW94),2)</f>
        <v>0</v>
      </c>
      <c r="AU94" s="75">
        <f>ROUND(AU95,5)</f>
        <v>0</v>
      </c>
      <c r="AV94" s="74">
        <f>ROUND(AZ94*L29,2)</f>
        <v>0</v>
      </c>
      <c r="AW94" s="74">
        <f>ROUND(BA94*L30,2)</f>
        <v>0</v>
      </c>
      <c r="AX94" s="74">
        <f>ROUND(BB94*L29,2)</f>
        <v>0</v>
      </c>
      <c r="AY94" s="74">
        <f>ROUND(BC94*L30,2)</f>
        <v>0</v>
      </c>
      <c r="AZ94" s="74">
        <f>ROUND(AZ95,2)</f>
        <v>0</v>
      </c>
      <c r="BA94" s="74">
        <f>ROUND(BA95,2)</f>
        <v>0</v>
      </c>
      <c r="BB94" s="74">
        <f>ROUND(BB95,2)</f>
        <v>0</v>
      </c>
      <c r="BC94" s="74">
        <f>ROUND(BC95,2)</f>
        <v>0</v>
      </c>
      <c r="BD94" s="76">
        <f>ROUND(BD95,2)</f>
        <v>0</v>
      </c>
      <c r="BS94" s="77" t="s">
        <v>75</v>
      </c>
      <c r="BT94" s="77" t="s">
        <v>76</v>
      </c>
      <c r="BU94" s="78" t="s">
        <v>77</v>
      </c>
      <c r="BV94" s="77" t="s">
        <v>78</v>
      </c>
      <c r="BW94" s="77" t="s">
        <v>4</v>
      </c>
      <c r="BX94" s="77" t="s">
        <v>79</v>
      </c>
      <c r="CL94" s="77" t="s">
        <v>1</v>
      </c>
    </row>
    <row r="95" spans="1:91" s="7" customFormat="1" ht="16.5" customHeight="1">
      <c r="A95" s="79" t="s">
        <v>80</v>
      </c>
      <c r="B95" s="80"/>
      <c r="C95" s="81"/>
      <c r="D95" s="237" t="s">
        <v>81</v>
      </c>
      <c r="E95" s="237"/>
      <c r="F95" s="237"/>
      <c r="G95" s="237"/>
      <c r="H95" s="237"/>
      <c r="I95" s="82"/>
      <c r="J95" s="237" t="s">
        <v>82</v>
      </c>
      <c r="K95" s="237"/>
      <c r="L95" s="237"/>
      <c r="M95" s="237"/>
      <c r="N95" s="237"/>
      <c r="O95" s="237"/>
      <c r="P95" s="237"/>
      <c r="Q95" s="237"/>
      <c r="R95" s="237"/>
      <c r="S95" s="237"/>
      <c r="T95" s="237"/>
      <c r="U95" s="237"/>
      <c r="V95" s="237"/>
      <c r="W95" s="237"/>
      <c r="X95" s="237"/>
      <c r="Y95" s="237"/>
      <c r="Z95" s="237"/>
      <c r="AA95" s="237"/>
      <c r="AB95" s="237"/>
      <c r="AC95" s="237"/>
      <c r="AD95" s="237"/>
      <c r="AE95" s="237"/>
      <c r="AF95" s="237"/>
      <c r="AG95" s="235">
        <f>'5 - Bytová jednotka č.5'!J30</f>
        <v>0</v>
      </c>
      <c r="AH95" s="236"/>
      <c r="AI95" s="236"/>
      <c r="AJ95" s="236"/>
      <c r="AK95" s="236"/>
      <c r="AL95" s="236"/>
      <c r="AM95" s="236"/>
      <c r="AN95" s="235">
        <f>SUM(AG95,AT95)</f>
        <v>0</v>
      </c>
      <c r="AO95" s="236"/>
      <c r="AP95" s="236"/>
      <c r="AQ95" s="83" t="s">
        <v>83</v>
      </c>
      <c r="AR95" s="80"/>
      <c r="AS95" s="84">
        <v>0</v>
      </c>
      <c r="AT95" s="85">
        <f>ROUND(SUM(AV95:AW95),2)</f>
        <v>0</v>
      </c>
      <c r="AU95" s="86">
        <f>'5 - Bytová jednotka č.5'!P140</f>
        <v>0</v>
      </c>
      <c r="AV95" s="85">
        <f>'5 - Bytová jednotka č.5'!J33</f>
        <v>0</v>
      </c>
      <c r="AW95" s="85">
        <f>'5 - Bytová jednotka č.5'!J34</f>
        <v>0</v>
      </c>
      <c r="AX95" s="85">
        <f>'5 - Bytová jednotka č.5'!J35</f>
        <v>0</v>
      </c>
      <c r="AY95" s="85">
        <f>'5 - Bytová jednotka č.5'!J36</f>
        <v>0</v>
      </c>
      <c r="AZ95" s="85">
        <f>'5 - Bytová jednotka č.5'!F33</f>
        <v>0</v>
      </c>
      <c r="BA95" s="85">
        <f>'5 - Bytová jednotka č.5'!F34</f>
        <v>0</v>
      </c>
      <c r="BB95" s="85">
        <f>'5 - Bytová jednotka č.5'!F35</f>
        <v>0</v>
      </c>
      <c r="BC95" s="85">
        <f>'5 - Bytová jednotka č.5'!F36</f>
        <v>0</v>
      </c>
      <c r="BD95" s="87">
        <f>'5 - Bytová jednotka č.5'!F37</f>
        <v>0</v>
      </c>
      <c r="BT95" s="88" t="s">
        <v>84</v>
      </c>
      <c r="BV95" s="88" t="s">
        <v>78</v>
      </c>
      <c r="BW95" s="88" t="s">
        <v>85</v>
      </c>
      <c r="BX95" s="88" t="s">
        <v>4</v>
      </c>
      <c r="CL95" s="88" t="s">
        <v>1</v>
      </c>
      <c r="CM95" s="88" t="s">
        <v>84</v>
      </c>
    </row>
    <row r="96" spans="1:91" s="2" customFormat="1" ht="30" customHeight="1">
      <c r="A96" s="32"/>
      <c r="B96" s="33"/>
      <c r="C96" s="32"/>
      <c r="D96" s="32"/>
      <c r="E96" s="32"/>
      <c r="F96" s="32"/>
      <c r="G96" s="32"/>
      <c r="H96" s="32"/>
      <c r="I96" s="32"/>
      <c r="J96" s="32"/>
      <c r="K96" s="32"/>
      <c r="L96" s="32"/>
      <c r="M96" s="32"/>
      <c r="N96" s="32"/>
      <c r="O96" s="32"/>
      <c r="P96" s="32"/>
      <c r="Q96" s="32"/>
      <c r="R96" s="32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F96" s="32"/>
      <c r="AG96" s="32"/>
      <c r="AH96" s="32"/>
      <c r="AI96" s="32"/>
      <c r="AJ96" s="32"/>
      <c r="AK96" s="32"/>
      <c r="AL96" s="32"/>
      <c r="AM96" s="32"/>
      <c r="AN96" s="32"/>
      <c r="AO96" s="32"/>
      <c r="AP96" s="32"/>
      <c r="AQ96" s="32"/>
      <c r="AR96" s="33"/>
      <c r="AS96" s="32"/>
      <c r="AT96" s="32"/>
      <c r="AU96" s="32"/>
      <c r="AV96" s="32"/>
      <c r="AW96" s="32"/>
      <c r="AX96" s="32"/>
      <c r="AY96" s="32"/>
      <c r="AZ96" s="32"/>
      <c r="BA96" s="32"/>
      <c r="BB96" s="32"/>
      <c r="BC96" s="32"/>
      <c r="BD96" s="32"/>
      <c r="BE96" s="32"/>
    </row>
    <row r="97" spans="1:57" s="2" customFormat="1" ht="6.95" customHeight="1">
      <c r="A97" s="32"/>
      <c r="B97" s="47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33"/>
      <c r="AS97" s="32"/>
      <c r="AT97" s="32"/>
      <c r="AU97" s="32"/>
      <c r="AV97" s="32"/>
      <c r="AW97" s="32"/>
      <c r="AX97" s="32"/>
      <c r="AY97" s="32"/>
      <c r="AZ97" s="32"/>
      <c r="BA97" s="32"/>
      <c r="BB97" s="32"/>
      <c r="BC97" s="32"/>
      <c r="BD97" s="32"/>
      <c r="BE97" s="32"/>
    </row>
  </sheetData>
  <mergeCells count="42">
    <mergeCell ref="AK30:AO30"/>
    <mergeCell ref="L30:P30"/>
    <mergeCell ref="W31:AE31"/>
    <mergeCell ref="L31:P31"/>
    <mergeCell ref="W32:AE32"/>
    <mergeCell ref="AK32:AO32"/>
    <mergeCell ref="L32:P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N95:AP95"/>
    <mergeCell ref="AG95:AM95"/>
    <mergeCell ref="D95:H95"/>
    <mergeCell ref="J95:AF95"/>
    <mergeCell ref="AG94:AM94"/>
    <mergeCell ref="AN94:AP94"/>
    <mergeCell ref="AR2:BE2"/>
    <mergeCell ref="C92:G92"/>
    <mergeCell ref="I92:AF92"/>
    <mergeCell ref="AG92:AM92"/>
    <mergeCell ref="AN92:AP92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</mergeCells>
  <hyperlinks>
    <hyperlink ref="A95" location="'5 - Bytová jednotka č.5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435"/>
  <sheetViews>
    <sheetView showGridLines="0" tabSelected="1" workbookViewId="0">
      <selection activeCell="E23" sqref="E23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89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89"/>
      <c r="L2" s="212" t="s">
        <v>5</v>
      </c>
      <c r="M2" s="213"/>
      <c r="N2" s="213"/>
      <c r="O2" s="213"/>
      <c r="P2" s="213"/>
      <c r="Q2" s="213"/>
      <c r="R2" s="213"/>
      <c r="S2" s="213"/>
      <c r="T2" s="213"/>
      <c r="U2" s="213"/>
      <c r="V2" s="213"/>
      <c r="AT2" s="17" t="s">
        <v>85</v>
      </c>
    </row>
    <row r="3" spans="1:46" s="1" customFormat="1" ht="6.95" customHeight="1">
      <c r="B3" s="18"/>
      <c r="C3" s="19"/>
      <c r="D3" s="19"/>
      <c r="E3" s="19"/>
      <c r="F3" s="19"/>
      <c r="G3" s="19"/>
      <c r="H3" s="19"/>
      <c r="I3" s="90"/>
      <c r="J3" s="19"/>
      <c r="K3" s="19"/>
      <c r="L3" s="20"/>
      <c r="AT3" s="17" t="s">
        <v>84</v>
      </c>
    </row>
    <row r="4" spans="1:46" s="1" customFormat="1" ht="24.95" customHeight="1">
      <c r="B4" s="20"/>
      <c r="D4" s="21" t="s">
        <v>86</v>
      </c>
      <c r="I4" s="89"/>
      <c r="L4" s="20"/>
      <c r="M4" s="91" t="s">
        <v>10</v>
      </c>
      <c r="AT4" s="17" t="s">
        <v>3</v>
      </c>
    </row>
    <row r="5" spans="1:46" s="1" customFormat="1" ht="6.95" customHeight="1">
      <c r="B5" s="20"/>
      <c r="I5" s="89"/>
      <c r="L5" s="20"/>
    </row>
    <row r="6" spans="1:46" s="1" customFormat="1" ht="12" customHeight="1">
      <c r="B6" s="20"/>
      <c r="D6" s="27" t="s">
        <v>16</v>
      </c>
      <c r="I6" s="89"/>
      <c r="L6" s="20"/>
    </row>
    <row r="7" spans="1:46" s="1" customFormat="1" ht="16.5" customHeight="1">
      <c r="B7" s="20"/>
      <c r="E7" s="252" t="str">
        <f>'Rekapitulace stavby'!K6</f>
        <v>V. Košaře 122/1</v>
      </c>
      <c r="F7" s="253"/>
      <c r="G7" s="253"/>
      <c r="H7" s="253"/>
      <c r="I7" s="89"/>
      <c r="L7" s="20"/>
    </row>
    <row r="8" spans="1:46" s="2" customFormat="1" ht="12" customHeight="1">
      <c r="A8" s="32"/>
      <c r="B8" s="33"/>
      <c r="C8" s="32"/>
      <c r="D8" s="27" t="s">
        <v>87</v>
      </c>
      <c r="E8" s="32"/>
      <c r="F8" s="32"/>
      <c r="G8" s="32"/>
      <c r="H8" s="32"/>
      <c r="I8" s="92"/>
      <c r="J8" s="32"/>
      <c r="K8" s="32"/>
      <c r="L8" s="42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6.5" customHeight="1">
      <c r="A9" s="32"/>
      <c r="B9" s="33"/>
      <c r="C9" s="32"/>
      <c r="D9" s="32"/>
      <c r="E9" s="219" t="s">
        <v>879</v>
      </c>
      <c r="F9" s="251"/>
      <c r="G9" s="251"/>
      <c r="H9" s="251"/>
      <c r="I9" s="92"/>
      <c r="J9" s="32"/>
      <c r="K9" s="32"/>
      <c r="L9" s="4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>
      <c r="A10" s="32"/>
      <c r="B10" s="33"/>
      <c r="C10" s="32"/>
      <c r="D10" s="32"/>
      <c r="E10" s="32"/>
      <c r="F10" s="32"/>
      <c r="G10" s="32"/>
      <c r="H10" s="32"/>
      <c r="I10" s="92"/>
      <c r="J10" s="32"/>
      <c r="K10" s="32"/>
      <c r="L10" s="4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customHeight="1">
      <c r="A11" s="32"/>
      <c r="B11" s="33"/>
      <c r="C11" s="32"/>
      <c r="D11" s="27" t="s">
        <v>18</v>
      </c>
      <c r="E11" s="32"/>
      <c r="F11" s="25" t="s">
        <v>1</v>
      </c>
      <c r="G11" s="32"/>
      <c r="H11" s="32"/>
      <c r="I11" s="93" t="s">
        <v>19</v>
      </c>
      <c r="J11" s="25" t="s">
        <v>1</v>
      </c>
      <c r="K11" s="32"/>
      <c r="L11" s="4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>
      <c r="A12" s="32"/>
      <c r="B12" s="33"/>
      <c r="C12" s="32"/>
      <c r="D12" s="27" t="s">
        <v>20</v>
      </c>
      <c r="E12" s="32"/>
      <c r="F12" s="25" t="s">
        <v>21</v>
      </c>
      <c r="G12" s="32"/>
      <c r="H12" s="32"/>
      <c r="I12" s="93" t="s">
        <v>22</v>
      </c>
      <c r="J12" s="55">
        <v>44293</v>
      </c>
      <c r="K12" s="32"/>
      <c r="L12" s="4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9" customHeight="1">
      <c r="A13" s="32"/>
      <c r="B13" s="33"/>
      <c r="C13" s="32"/>
      <c r="D13" s="32"/>
      <c r="E13" s="32"/>
      <c r="F13" s="32"/>
      <c r="G13" s="32"/>
      <c r="H13" s="32"/>
      <c r="I13" s="92"/>
      <c r="J13" s="32"/>
      <c r="K13" s="32"/>
      <c r="L13" s="4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3"/>
      <c r="C14" s="32"/>
      <c r="D14" s="27" t="s">
        <v>24</v>
      </c>
      <c r="E14" s="32"/>
      <c r="F14" s="32"/>
      <c r="G14" s="32"/>
      <c r="H14" s="32"/>
      <c r="I14" s="93" t="s">
        <v>25</v>
      </c>
      <c r="J14" s="25" t="str">
        <f>IF('Rekapitulace stavby'!AN10="","",'Rekapitulace stavby'!AN10)</f>
        <v/>
      </c>
      <c r="K14" s="32"/>
      <c r="L14" s="4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customHeight="1">
      <c r="A15" s="32"/>
      <c r="B15" s="33"/>
      <c r="C15" s="32"/>
      <c r="D15" s="32"/>
      <c r="E15" s="25" t="str">
        <f>IF('Rekapitulace stavby'!E11="","",'Rekapitulace stavby'!E11)</f>
        <v xml:space="preserve"> </v>
      </c>
      <c r="F15" s="32"/>
      <c r="G15" s="32"/>
      <c r="H15" s="32"/>
      <c r="I15" s="93" t="s">
        <v>26</v>
      </c>
      <c r="J15" s="25" t="str">
        <f>IF('Rekapitulace stavby'!AN11="","",'Rekapitulace stavby'!AN11)</f>
        <v/>
      </c>
      <c r="K15" s="32"/>
      <c r="L15" s="4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6.95" customHeight="1">
      <c r="A16" s="32"/>
      <c r="B16" s="33"/>
      <c r="C16" s="32"/>
      <c r="D16" s="32"/>
      <c r="E16" s="32"/>
      <c r="F16" s="32"/>
      <c r="G16" s="32"/>
      <c r="H16" s="32"/>
      <c r="I16" s="92"/>
      <c r="J16" s="32"/>
      <c r="K16" s="32"/>
      <c r="L16" s="4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>
      <c r="A17" s="32"/>
      <c r="B17" s="33"/>
      <c r="C17" s="32"/>
      <c r="D17" s="27" t="s">
        <v>27</v>
      </c>
      <c r="E17" s="32"/>
      <c r="F17" s="32"/>
      <c r="G17" s="32"/>
      <c r="H17" s="32"/>
      <c r="I17" s="93" t="s">
        <v>25</v>
      </c>
      <c r="J17" s="28" t="str">
        <f>'Rekapitulace stavby'!AN13</f>
        <v>Vyplň údaj</v>
      </c>
      <c r="K17" s="32"/>
      <c r="L17" s="4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>
      <c r="A18" s="32"/>
      <c r="B18" s="33"/>
      <c r="C18" s="32"/>
      <c r="D18" s="32"/>
      <c r="E18" s="254" t="str">
        <f>'Rekapitulace stavby'!E14</f>
        <v>Vyplň údaj</v>
      </c>
      <c r="F18" s="243"/>
      <c r="G18" s="243"/>
      <c r="H18" s="243"/>
      <c r="I18" s="93" t="s">
        <v>26</v>
      </c>
      <c r="J18" s="28" t="str">
        <f>'Rekapitulace stavby'!AN14</f>
        <v>Vyplň údaj</v>
      </c>
      <c r="K18" s="32"/>
      <c r="L18" s="4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5" customHeight="1">
      <c r="A19" s="32"/>
      <c r="B19" s="33"/>
      <c r="C19" s="32"/>
      <c r="D19" s="32"/>
      <c r="E19" s="32"/>
      <c r="F19" s="32"/>
      <c r="G19" s="32"/>
      <c r="H19" s="32"/>
      <c r="I19" s="92"/>
      <c r="J19" s="32"/>
      <c r="K19" s="32"/>
      <c r="L19" s="4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>
      <c r="A20" s="32"/>
      <c r="B20" s="33"/>
      <c r="C20" s="32"/>
      <c r="D20" s="27" t="s">
        <v>29</v>
      </c>
      <c r="E20" s="32"/>
      <c r="F20" s="32"/>
      <c r="G20" s="32"/>
      <c r="H20" s="32"/>
      <c r="I20" s="93" t="s">
        <v>25</v>
      </c>
      <c r="J20" s="25" t="s">
        <v>30</v>
      </c>
      <c r="K20" s="32"/>
      <c r="L20" s="4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>
      <c r="A21" s="32"/>
      <c r="B21" s="33"/>
      <c r="C21" s="32"/>
      <c r="D21" s="32"/>
      <c r="E21" s="25" t="s">
        <v>31</v>
      </c>
      <c r="F21" s="32"/>
      <c r="G21" s="32"/>
      <c r="H21" s="32"/>
      <c r="I21" s="93" t="s">
        <v>26</v>
      </c>
      <c r="J21" s="25" t="s">
        <v>32</v>
      </c>
      <c r="K21" s="32"/>
      <c r="L21" s="4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5" customHeight="1">
      <c r="A22" s="32"/>
      <c r="B22" s="33"/>
      <c r="C22" s="32"/>
      <c r="D22" s="32"/>
      <c r="E22" s="32"/>
      <c r="F22" s="32"/>
      <c r="G22" s="32"/>
      <c r="H22" s="32"/>
      <c r="I22" s="92"/>
      <c r="J22" s="32"/>
      <c r="K22" s="32"/>
      <c r="L22" s="4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>
      <c r="A23" s="32"/>
      <c r="B23" s="33"/>
      <c r="C23" s="32"/>
      <c r="D23" s="27" t="s">
        <v>34</v>
      </c>
      <c r="E23" s="32"/>
      <c r="F23" s="32"/>
      <c r="G23" s="32"/>
      <c r="H23" s="32"/>
      <c r="I23" s="93" t="s">
        <v>25</v>
      </c>
      <c r="J23" s="25" t="str">
        <f>IF('Rekapitulace stavby'!AN19="","",'Rekapitulace stavby'!AN19)</f>
        <v/>
      </c>
      <c r="K23" s="32"/>
      <c r="L23" s="4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>
      <c r="A24" s="32"/>
      <c r="B24" s="33"/>
      <c r="C24" s="32"/>
      <c r="D24" s="32"/>
      <c r="E24" s="25" t="str">
        <f>IF('Rekapitulace stavby'!E20="","",'Rekapitulace stavby'!E20)</f>
        <v xml:space="preserve"> </v>
      </c>
      <c r="F24" s="32"/>
      <c r="G24" s="32"/>
      <c r="H24" s="32"/>
      <c r="I24" s="93" t="s">
        <v>26</v>
      </c>
      <c r="J24" s="25" t="str">
        <f>IF('Rekapitulace stavby'!AN20="","",'Rekapitulace stavby'!AN20)</f>
        <v/>
      </c>
      <c r="K24" s="32"/>
      <c r="L24" s="4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5" customHeight="1">
      <c r="A25" s="32"/>
      <c r="B25" s="33"/>
      <c r="C25" s="32"/>
      <c r="D25" s="32"/>
      <c r="E25" s="32"/>
      <c r="F25" s="32"/>
      <c r="G25" s="32"/>
      <c r="H25" s="32"/>
      <c r="I25" s="92"/>
      <c r="J25" s="32"/>
      <c r="K25" s="32"/>
      <c r="L25" s="4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>
      <c r="A26" s="32"/>
      <c r="B26" s="33"/>
      <c r="C26" s="32"/>
      <c r="D26" s="27" t="s">
        <v>35</v>
      </c>
      <c r="E26" s="32"/>
      <c r="F26" s="32"/>
      <c r="G26" s="32"/>
      <c r="H26" s="32"/>
      <c r="I26" s="92"/>
      <c r="J26" s="32"/>
      <c r="K26" s="32"/>
      <c r="L26" s="4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6.5" customHeight="1">
      <c r="A27" s="94"/>
      <c r="B27" s="95"/>
      <c r="C27" s="94"/>
      <c r="D27" s="94"/>
      <c r="E27" s="247" t="s">
        <v>1</v>
      </c>
      <c r="F27" s="247"/>
      <c r="G27" s="247"/>
      <c r="H27" s="247"/>
      <c r="I27" s="96"/>
      <c r="J27" s="94"/>
      <c r="K27" s="94"/>
      <c r="L27" s="97"/>
      <c r="S27" s="94"/>
      <c r="T27" s="94"/>
      <c r="U27" s="94"/>
      <c r="V27" s="94"/>
      <c r="W27" s="94"/>
      <c r="X27" s="94"/>
      <c r="Y27" s="94"/>
      <c r="Z27" s="94"/>
      <c r="AA27" s="94"/>
      <c r="AB27" s="94"/>
      <c r="AC27" s="94"/>
      <c r="AD27" s="94"/>
      <c r="AE27" s="94"/>
    </row>
    <row r="28" spans="1:31" s="2" customFormat="1" ht="6.95" customHeight="1">
      <c r="A28" s="32"/>
      <c r="B28" s="33"/>
      <c r="C28" s="32"/>
      <c r="D28" s="32"/>
      <c r="E28" s="32"/>
      <c r="F28" s="32"/>
      <c r="G28" s="32"/>
      <c r="H28" s="32"/>
      <c r="I28" s="92"/>
      <c r="J28" s="32"/>
      <c r="K28" s="32"/>
      <c r="L28" s="4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5" customHeight="1">
      <c r="A29" s="32"/>
      <c r="B29" s="33"/>
      <c r="C29" s="32"/>
      <c r="D29" s="66"/>
      <c r="E29" s="66"/>
      <c r="F29" s="66"/>
      <c r="G29" s="66"/>
      <c r="H29" s="66"/>
      <c r="I29" s="98"/>
      <c r="J29" s="66"/>
      <c r="K29" s="66"/>
      <c r="L29" s="42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25.35" customHeight="1">
      <c r="A30" s="32"/>
      <c r="B30" s="33"/>
      <c r="C30" s="32"/>
      <c r="D30" s="99" t="s">
        <v>36</v>
      </c>
      <c r="E30" s="32"/>
      <c r="F30" s="32"/>
      <c r="G30" s="32"/>
      <c r="H30" s="32"/>
      <c r="I30" s="92"/>
      <c r="J30" s="71">
        <f>ROUND(J140, 2)</f>
        <v>0</v>
      </c>
      <c r="K30" s="32"/>
      <c r="L30" s="4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5" customHeight="1">
      <c r="A31" s="32"/>
      <c r="B31" s="33"/>
      <c r="C31" s="32"/>
      <c r="D31" s="66"/>
      <c r="E31" s="66"/>
      <c r="F31" s="66"/>
      <c r="G31" s="66"/>
      <c r="H31" s="66"/>
      <c r="I31" s="98"/>
      <c r="J31" s="66"/>
      <c r="K31" s="66"/>
      <c r="L31" s="4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14.45" customHeight="1">
      <c r="A32" s="32"/>
      <c r="B32" s="33"/>
      <c r="C32" s="32"/>
      <c r="D32" s="32"/>
      <c r="E32" s="32"/>
      <c r="F32" s="36" t="s">
        <v>38</v>
      </c>
      <c r="G32" s="32"/>
      <c r="H32" s="32"/>
      <c r="I32" s="100" t="s">
        <v>37</v>
      </c>
      <c r="J32" s="36" t="s">
        <v>39</v>
      </c>
      <c r="K32" s="32"/>
      <c r="L32" s="42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14.45" customHeight="1">
      <c r="A33" s="32"/>
      <c r="B33" s="33"/>
      <c r="C33" s="32"/>
      <c r="D33" s="101" t="s">
        <v>40</v>
      </c>
      <c r="E33" s="27" t="s">
        <v>41</v>
      </c>
      <c r="F33" s="102">
        <f>ROUND((SUM(BE140:BE434)),  2)</f>
        <v>0</v>
      </c>
      <c r="G33" s="32"/>
      <c r="H33" s="32"/>
      <c r="I33" s="103">
        <v>0.21</v>
      </c>
      <c r="J33" s="102">
        <f>ROUND(((SUM(BE140:BE434))*I33),  2)</f>
        <v>0</v>
      </c>
      <c r="K33" s="32"/>
      <c r="L33" s="42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>
      <c r="A34" s="32"/>
      <c r="B34" s="33"/>
      <c r="C34" s="32"/>
      <c r="D34" s="32"/>
      <c r="E34" s="27" t="s">
        <v>42</v>
      </c>
      <c r="F34" s="102">
        <f>ROUND((SUM(BF140:BF434)),  2)</f>
        <v>0</v>
      </c>
      <c r="G34" s="32"/>
      <c r="H34" s="32"/>
      <c r="I34" s="103">
        <v>0.15</v>
      </c>
      <c r="J34" s="102">
        <f>ROUND(((SUM(BF140:BF434))*I34),  2)</f>
        <v>0</v>
      </c>
      <c r="K34" s="32"/>
      <c r="L34" s="4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hidden="1" customHeight="1">
      <c r="A35" s="32"/>
      <c r="B35" s="33"/>
      <c r="C35" s="32"/>
      <c r="D35" s="32"/>
      <c r="E35" s="27" t="s">
        <v>43</v>
      </c>
      <c r="F35" s="102">
        <f>ROUND((SUM(BG140:BG434)),  2)</f>
        <v>0</v>
      </c>
      <c r="G35" s="32"/>
      <c r="H35" s="32"/>
      <c r="I35" s="103">
        <v>0.21</v>
      </c>
      <c r="J35" s="102">
        <f>0</f>
        <v>0</v>
      </c>
      <c r="K35" s="32"/>
      <c r="L35" s="42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hidden="1" customHeight="1">
      <c r="A36" s="32"/>
      <c r="B36" s="33"/>
      <c r="C36" s="32"/>
      <c r="D36" s="32"/>
      <c r="E36" s="27" t="s">
        <v>44</v>
      </c>
      <c r="F36" s="102">
        <f>ROUND((SUM(BH140:BH434)),  2)</f>
        <v>0</v>
      </c>
      <c r="G36" s="32"/>
      <c r="H36" s="32"/>
      <c r="I36" s="103">
        <v>0.15</v>
      </c>
      <c r="J36" s="102">
        <f>0</f>
        <v>0</v>
      </c>
      <c r="K36" s="32"/>
      <c r="L36" s="4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>
      <c r="A37" s="32"/>
      <c r="B37" s="33"/>
      <c r="C37" s="32"/>
      <c r="D37" s="32"/>
      <c r="E37" s="27" t="s">
        <v>45</v>
      </c>
      <c r="F37" s="102">
        <f>ROUND((SUM(BI140:BI434)),  2)</f>
        <v>0</v>
      </c>
      <c r="G37" s="32"/>
      <c r="H37" s="32"/>
      <c r="I37" s="103">
        <v>0</v>
      </c>
      <c r="J37" s="102">
        <f>0</f>
        <v>0</v>
      </c>
      <c r="K37" s="32"/>
      <c r="L37" s="4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6.95" customHeight="1">
      <c r="A38" s="32"/>
      <c r="B38" s="33"/>
      <c r="C38" s="32"/>
      <c r="D38" s="32"/>
      <c r="E38" s="32"/>
      <c r="F38" s="32"/>
      <c r="G38" s="32"/>
      <c r="H38" s="32"/>
      <c r="I38" s="92"/>
      <c r="J38" s="32"/>
      <c r="K38" s="32"/>
      <c r="L38" s="4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25.35" customHeight="1">
      <c r="A39" s="32"/>
      <c r="B39" s="33"/>
      <c r="C39" s="104"/>
      <c r="D39" s="105" t="s">
        <v>46</v>
      </c>
      <c r="E39" s="60"/>
      <c r="F39" s="60"/>
      <c r="G39" s="106" t="s">
        <v>47</v>
      </c>
      <c r="H39" s="107" t="s">
        <v>48</v>
      </c>
      <c r="I39" s="108"/>
      <c r="J39" s="109">
        <f>SUM(J30:J37)</f>
        <v>0</v>
      </c>
      <c r="K39" s="110"/>
      <c r="L39" s="42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14.45" customHeight="1">
      <c r="A40" s="32"/>
      <c r="B40" s="33"/>
      <c r="C40" s="32"/>
      <c r="D40" s="32"/>
      <c r="E40" s="32"/>
      <c r="F40" s="32"/>
      <c r="G40" s="32"/>
      <c r="H40" s="32"/>
      <c r="I40" s="92"/>
      <c r="J40" s="32"/>
      <c r="K40" s="32"/>
      <c r="L40" s="42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1" customFormat="1" ht="14.45" customHeight="1">
      <c r="B41" s="20"/>
      <c r="I41" s="89"/>
      <c r="L41" s="20"/>
    </row>
    <row r="42" spans="1:31" s="1" customFormat="1" ht="14.45" customHeight="1">
      <c r="B42" s="20"/>
      <c r="I42" s="89"/>
      <c r="L42" s="20"/>
    </row>
    <row r="43" spans="1:31" s="1" customFormat="1" ht="14.45" customHeight="1">
      <c r="B43" s="20"/>
      <c r="I43" s="89"/>
      <c r="L43" s="20"/>
    </row>
    <row r="44" spans="1:31" s="1" customFormat="1" ht="14.45" customHeight="1">
      <c r="B44" s="20"/>
      <c r="I44" s="89"/>
      <c r="L44" s="20"/>
    </row>
    <row r="45" spans="1:31" s="1" customFormat="1" ht="14.45" customHeight="1">
      <c r="B45" s="20"/>
      <c r="I45" s="89"/>
      <c r="L45" s="20"/>
    </row>
    <row r="46" spans="1:31" s="1" customFormat="1" ht="14.45" customHeight="1">
      <c r="B46" s="20"/>
      <c r="I46" s="89"/>
      <c r="L46" s="20"/>
    </row>
    <row r="47" spans="1:31" s="1" customFormat="1" ht="14.45" customHeight="1">
      <c r="B47" s="20"/>
      <c r="I47" s="89"/>
      <c r="L47" s="20"/>
    </row>
    <row r="48" spans="1:31" s="1" customFormat="1" ht="14.45" customHeight="1">
      <c r="B48" s="20"/>
      <c r="I48" s="89"/>
      <c r="L48" s="20"/>
    </row>
    <row r="49" spans="1:31" s="1" customFormat="1" ht="14.45" customHeight="1">
      <c r="B49" s="20"/>
      <c r="I49" s="89"/>
      <c r="L49" s="20"/>
    </row>
    <row r="50" spans="1:31" s="2" customFormat="1" ht="14.45" customHeight="1">
      <c r="B50" s="42"/>
      <c r="D50" s="43" t="s">
        <v>49</v>
      </c>
      <c r="E50" s="44"/>
      <c r="F50" s="44"/>
      <c r="G50" s="43" t="s">
        <v>50</v>
      </c>
      <c r="H50" s="44"/>
      <c r="I50" s="111"/>
      <c r="J50" s="44"/>
      <c r="K50" s="44"/>
      <c r="L50" s="42"/>
    </row>
    <row r="51" spans="1:31">
      <c r="B51" s="20"/>
      <c r="L51" s="20"/>
    </row>
    <row r="52" spans="1:31">
      <c r="B52" s="20"/>
      <c r="L52" s="20"/>
    </row>
    <row r="53" spans="1:31">
      <c r="B53" s="20"/>
      <c r="L53" s="20"/>
    </row>
    <row r="54" spans="1:31">
      <c r="B54" s="20"/>
      <c r="L54" s="20"/>
    </row>
    <row r="55" spans="1:31">
      <c r="B55" s="20"/>
      <c r="L55" s="20"/>
    </row>
    <row r="56" spans="1:31">
      <c r="B56" s="20"/>
      <c r="L56" s="20"/>
    </row>
    <row r="57" spans="1:31">
      <c r="B57" s="20"/>
      <c r="L57" s="20"/>
    </row>
    <row r="58" spans="1:31">
      <c r="B58" s="20"/>
      <c r="L58" s="20"/>
    </row>
    <row r="59" spans="1:31">
      <c r="B59" s="20"/>
      <c r="L59" s="20"/>
    </row>
    <row r="60" spans="1:31">
      <c r="B60" s="20"/>
      <c r="L60" s="20"/>
    </row>
    <row r="61" spans="1:31" s="2" customFormat="1" ht="12.75">
      <c r="A61" s="32"/>
      <c r="B61" s="33"/>
      <c r="C61" s="32"/>
      <c r="D61" s="45" t="s">
        <v>51</v>
      </c>
      <c r="E61" s="35"/>
      <c r="F61" s="112" t="s">
        <v>52</v>
      </c>
      <c r="G61" s="45" t="s">
        <v>51</v>
      </c>
      <c r="H61" s="35"/>
      <c r="I61" s="113"/>
      <c r="J61" s="114" t="s">
        <v>52</v>
      </c>
      <c r="K61" s="35"/>
      <c r="L61" s="42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>
      <c r="B62" s="20"/>
      <c r="L62" s="20"/>
    </row>
    <row r="63" spans="1:31">
      <c r="B63" s="20"/>
      <c r="L63" s="20"/>
    </row>
    <row r="64" spans="1:31">
      <c r="B64" s="20"/>
      <c r="L64" s="20"/>
    </row>
    <row r="65" spans="1:31" s="2" customFormat="1" ht="12.75">
      <c r="A65" s="32"/>
      <c r="B65" s="33"/>
      <c r="C65" s="32"/>
      <c r="D65" s="43" t="s">
        <v>53</v>
      </c>
      <c r="E65" s="46"/>
      <c r="F65" s="46"/>
      <c r="G65" s="43" t="s">
        <v>54</v>
      </c>
      <c r="H65" s="46"/>
      <c r="I65" s="115"/>
      <c r="J65" s="46"/>
      <c r="K65" s="46"/>
      <c r="L65" s="42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>
      <c r="B66" s="20"/>
      <c r="L66" s="20"/>
    </row>
    <row r="67" spans="1:31">
      <c r="B67" s="20"/>
      <c r="L67" s="20"/>
    </row>
    <row r="68" spans="1:31">
      <c r="B68" s="20"/>
      <c r="L68" s="20"/>
    </row>
    <row r="69" spans="1:31">
      <c r="B69" s="20"/>
      <c r="L69" s="20"/>
    </row>
    <row r="70" spans="1:31">
      <c r="B70" s="20"/>
      <c r="L70" s="20"/>
    </row>
    <row r="71" spans="1:31">
      <c r="B71" s="20"/>
      <c r="L71" s="20"/>
    </row>
    <row r="72" spans="1:31">
      <c r="B72" s="20"/>
      <c r="L72" s="20"/>
    </row>
    <row r="73" spans="1:31">
      <c r="B73" s="20"/>
      <c r="L73" s="20"/>
    </row>
    <row r="74" spans="1:31">
      <c r="B74" s="20"/>
      <c r="L74" s="20"/>
    </row>
    <row r="75" spans="1:31">
      <c r="B75" s="20"/>
      <c r="L75" s="20"/>
    </row>
    <row r="76" spans="1:31" s="2" customFormat="1" ht="12.75">
      <c r="A76" s="32"/>
      <c r="B76" s="33"/>
      <c r="C76" s="32"/>
      <c r="D76" s="45" t="s">
        <v>51</v>
      </c>
      <c r="E76" s="35"/>
      <c r="F76" s="112" t="s">
        <v>52</v>
      </c>
      <c r="G76" s="45" t="s">
        <v>51</v>
      </c>
      <c r="H76" s="35"/>
      <c r="I76" s="113"/>
      <c r="J76" s="114" t="s">
        <v>52</v>
      </c>
      <c r="K76" s="35"/>
      <c r="L76" s="4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45" customHeight="1">
      <c r="A77" s="32"/>
      <c r="B77" s="47"/>
      <c r="C77" s="48"/>
      <c r="D77" s="48"/>
      <c r="E77" s="48"/>
      <c r="F77" s="48"/>
      <c r="G77" s="48"/>
      <c r="H77" s="48"/>
      <c r="I77" s="116"/>
      <c r="J77" s="48"/>
      <c r="K77" s="48"/>
      <c r="L77" s="42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47" s="2" customFormat="1" ht="6.95" customHeight="1">
      <c r="A81" s="32"/>
      <c r="B81" s="49"/>
      <c r="C81" s="50"/>
      <c r="D81" s="50"/>
      <c r="E81" s="50"/>
      <c r="F81" s="50"/>
      <c r="G81" s="50"/>
      <c r="H81" s="50"/>
      <c r="I81" s="117"/>
      <c r="J81" s="50"/>
      <c r="K81" s="50"/>
      <c r="L81" s="42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47" s="2" customFormat="1" ht="24.95" customHeight="1">
      <c r="A82" s="32"/>
      <c r="B82" s="33"/>
      <c r="C82" s="21" t="s">
        <v>88</v>
      </c>
      <c r="D82" s="32"/>
      <c r="E82" s="32"/>
      <c r="F82" s="32"/>
      <c r="G82" s="32"/>
      <c r="H82" s="32"/>
      <c r="I82" s="92"/>
      <c r="J82" s="32"/>
      <c r="K82" s="32"/>
      <c r="L82" s="4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47" s="2" customFormat="1" ht="6.95" customHeight="1">
      <c r="A83" s="32"/>
      <c r="B83" s="33"/>
      <c r="C83" s="32"/>
      <c r="D83" s="32"/>
      <c r="E83" s="32"/>
      <c r="F83" s="32"/>
      <c r="G83" s="32"/>
      <c r="H83" s="32"/>
      <c r="I83" s="92"/>
      <c r="J83" s="32"/>
      <c r="K83" s="32"/>
      <c r="L83" s="4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47" s="2" customFormat="1" ht="12" customHeight="1">
      <c r="A84" s="32"/>
      <c r="B84" s="33"/>
      <c r="C84" s="27" t="s">
        <v>16</v>
      </c>
      <c r="D84" s="32"/>
      <c r="E84" s="32"/>
      <c r="F84" s="32"/>
      <c r="G84" s="32"/>
      <c r="H84" s="32"/>
      <c r="I84" s="92"/>
      <c r="J84" s="32"/>
      <c r="K84" s="32"/>
      <c r="L84" s="42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47" s="2" customFormat="1" ht="16.5" customHeight="1">
      <c r="A85" s="32"/>
      <c r="B85" s="33"/>
      <c r="C85" s="32"/>
      <c r="D85" s="32"/>
      <c r="E85" s="252" t="str">
        <f>E7</f>
        <v>V. Košaře 122/1</v>
      </c>
      <c r="F85" s="253"/>
      <c r="G85" s="253"/>
      <c r="H85" s="253"/>
      <c r="I85" s="92"/>
      <c r="J85" s="32"/>
      <c r="K85" s="32"/>
      <c r="L85" s="42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47" s="2" customFormat="1" ht="12" customHeight="1">
      <c r="A86" s="32"/>
      <c r="B86" s="33"/>
      <c r="C86" s="27" t="s">
        <v>87</v>
      </c>
      <c r="D86" s="32"/>
      <c r="E86" s="32"/>
      <c r="F86" s="32"/>
      <c r="G86" s="32"/>
      <c r="H86" s="32"/>
      <c r="I86" s="92"/>
      <c r="J86" s="32"/>
      <c r="K86" s="32"/>
      <c r="L86" s="4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pans="1:47" s="2" customFormat="1" ht="16.5" customHeight="1">
      <c r="A87" s="32"/>
      <c r="B87" s="33"/>
      <c r="C87" s="32"/>
      <c r="D87" s="32"/>
      <c r="E87" s="219" t="str">
        <f>E9</f>
        <v>5 - Bytová jednotka č.13</v>
      </c>
      <c r="F87" s="251"/>
      <c r="G87" s="251"/>
      <c r="H87" s="251"/>
      <c r="I87" s="92"/>
      <c r="J87" s="32"/>
      <c r="K87" s="32"/>
      <c r="L87" s="4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47" s="2" customFormat="1" ht="6.95" customHeight="1">
      <c r="A88" s="32"/>
      <c r="B88" s="33"/>
      <c r="C88" s="32"/>
      <c r="D88" s="32"/>
      <c r="E88" s="32"/>
      <c r="F88" s="32"/>
      <c r="G88" s="32"/>
      <c r="H88" s="32"/>
      <c r="I88" s="92"/>
      <c r="J88" s="32"/>
      <c r="K88" s="32"/>
      <c r="L88" s="4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47" s="2" customFormat="1" ht="12" customHeight="1">
      <c r="A89" s="32"/>
      <c r="B89" s="33"/>
      <c r="C89" s="27" t="s">
        <v>20</v>
      </c>
      <c r="D89" s="32"/>
      <c r="E89" s="32"/>
      <c r="F89" s="25" t="str">
        <f>F12</f>
        <v xml:space="preserve"> </v>
      </c>
      <c r="G89" s="32"/>
      <c r="H89" s="32"/>
      <c r="I89" s="93" t="s">
        <v>22</v>
      </c>
      <c r="J89" s="55">
        <f>IF(J12="","",J12)</f>
        <v>44293</v>
      </c>
      <c r="K89" s="32"/>
      <c r="L89" s="4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47" s="2" customFormat="1" ht="6.95" customHeight="1">
      <c r="A90" s="32"/>
      <c r="B90" s="33"/>
      <c r="C90" s="32"/>
      <c r="D90" s="32"/>
      <c r="E90" s="32"/>
      <c r="F90" s="32"/>
      <c r="G90" s="32"/>
      <c r="H90" s="32"/>
      <c r="I90" s="92"/>
      <c r="J90" s="32"/>
      <c r="K90" s="32"/>
      <c r="L90" s="4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47" s="2" customFormat="1" ht="25.7" customHeight="1">
      <c r="A91" s="32"/>
      <c r="B91" s="33"/>
      <c r="C91" s="27" t="s">
        <v>24</v>
      </c>
      <c r="D91" s="32"/>
      <c r="E91" s="32"/>
      <c r="F91" s="25" t="str">
        <f>E15</f>
        <v xml:space="preserve"> </v>
      </c>
      <c r="G91" s="32"/>
      <c r="H91" s="32"/>
      <c r="I91" s="93" t="s">
        <v>29</v>
      </c>
      <c r="J91" s="30" t="str">
        <f>E21</f>
        <v>Ing. Vladimír Slonka</v>
      </c>
      <c r="K91" s="32"/>
      <c r="L91" s="4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47" s="2" customFormat="1" ht="15.2" customHeight="1">
      <c r="A92" s="32"/>
      <c r="B92" s="33"/>
      <c r="C92" s="27" t="s">
        <v>27</v>
      </c>
      <c r="D92" s="32"/>
      <c r="E92" s="32"/>
      <c r="F92" s="25" t="str">
        <f>IF(E18="","",E18)</f>
        <v>Vyplň údaj</v>
      </c>
      <c r="G92" s="32"/>
      <c r="H92" s="32"/>
      <c r="I92" s="93" t="s">
        <v>34</v>
      </c>
      <c r="J92" s="30" t="str">
        <f>E24</f>
        <v xml:space="preserve"> </v>
      </c>
      <c r="K92" s="32"/>
      <c r="L92" s="42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47" s="2" customFormat="1" ht="10.35" customHeight="1">
      <c r="A93" s="32"/>
      <c r="B93" s="33"/>
      <c r="C93" s="32"/>
      <c r="D93" s="32"/>
      <c r="E93" s="32"/>
      <c r="F93" s="32"/>
      <c r="G93" s="32"/>
      <c r="H93" s="32"/>
      <c r="I93" s="92"/>
      <c r="J93" s="32"/>
      <c r="K93" s="32"/>
      <c r="L93" s="4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47" s="2" customFormat="1" ht="29.25" customHeight="1">
      <c r="A94" s="32"/>
      <c r="B94" s="33"/>
      <c r="C94" s="118" t="s">
        <v>89</v>
      </c>
      <c r="D94" s="104"/>
      <c r="E94" s="104"/>
      <c r="F94" s="104"/>
      <c r="G94" s="104"/>
      <c r="H94" s="104"/>
      <c r="I94" s="119"/>
      <c r="J94" s="120" t="s">
        <v>90</v>
      </c>
      <c r="K94" s="104"/>
      <c r="L94" s="42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47" s="2" customFormat="1" ht="10.35" customHeight="1">
      <c r="A95" s="32"/>
      <c r="B95" s="33"/>
      <c r="C95" s="32"/>
      <c r="D95" s="32"/>
      <c r="E95" s="32"/>
      <c r="F95" s="32"/>
      <c r="G95" s="32"/>
      <c r="H95" s="32"/>
      <c r="I95" s="92"/>
      <c r="J95" s="32"/>
      <c r="K95" s="32"/>
      <c r="L95" s="42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47" s="2" customFormat="1" ht="22.9" customHeight="1">
      <c r="A96" s="32"/>
      <c r="B96" s="33"/>
      <c r="C96" s="121" t="s">
        <v>91</v>
      </c>
      <c r="D96" s="32"/>
      <c r="E96" s="32"/>
      <c r="F96" s="32"/>
      <c r="G96" s="32"/>
      <c r="H96" s="32"/>
      <c r="I96" s="92"/>
      <c r="J96" s="71">
        <f>J140</f>
        <v>0</v>
      </c>
      <c r="K96" s="32"/>
      <c r="L96" s="42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7" t="s">
        <v>92</v>
      </c>
    </row>
    <row r="97" spans="2:12" s="9" customFormat="1" ht="24.95" customHeight="1">
      <c r="B97" s="122"/>
      <c r="D97" s="123" t="s">
        <v>93</v>
      </c>
      <c r="E97" s="124"/>
      <c r="F97" s="124"/>
      <c r="G97" s="124"/>
      <c r="H97" s="124"/>
      <c r="I97" s="125"/>
      <c r="J97" s="126">
        <f>J141</f>
        <v>0</v>
      </c>
      <c r="L97" s="122"/>
    </row>
    <row r="98" spans="2:12" s="10" customFormat="1" ht="19.899999999999999" customHeight="1">
      <c r="B98" s="127"/>
      <c r="D98" s="128" t="s">
        <v>94</v>
      </c>
      <c r="E98" s="129"/>
      <c r="F98" s="129"/>
      <c r="G98" s="129"/>
      <c r="H98" s="129"/>
      <c r="I98" s="130"/>
      <c r="J98" s="131">
        <f>J142</f>
        <v>0</v>
      </c>
      <c r="L98" s="127"/>
    </row>
    <row r="99" spans="2:12" s="10" customFormat="1" ht="19.899999999999999" customHeight="1">
      <c r="B99" s="127"/>
      <c r="D99" s="128" t="s">
        <v>95</v>
      </c>
      <c r="E99" s="129"/>
      <c r="F99" s="129"/>
      <c r="G99" s="129"/>
      <c r="H99" s="129"/>
      <c r="I99" s="130"/>
      <c r="J99" s="131">
        <f>J174</f>
        <v>0</v>
      </c>
      <c r="L99" s="127"/>
    </row>
    <row r="100" spans="2:12" s="10" customFormat="1" ht="19.899999999999999" customHeight="1">
      <c r="B100" s="127"/>
      <c r="D100" s="128" t="s">
        <v>96</v>
      </c>
      <c r="E100" s="129"/>
      <c r="F100" s="129"/>
      <c r="G100" s="129"/>
      <c r="H100" s="129"/>
      <c r="I100" s="130"/>
      <c r="J100" s="131">
        <f>J195</f>
        <v>0</v>
      </c>
      <c r="L100" s="127"/>
    </row>
    <row r="101" spans="2:12" s="10" customFormat="1" ht="19.899999999999999" customHeight="1">
      <c r="B101" s="127"/>
      <c r="D101" s="128" t="s">
        <v>97</v>
      </c>
      <c r="E101" s="129"/>
      <c r="F101" s="129"/>
      <c r="G101" s="129"/>
      <c r="H101" s="129"/>
      <c r="I101" s="130"/>
      <c r="J101" s="131">
        <f>J203</f>
        <v>0</v>
      </c>
      <c r="L101" s="127"/>
    </row>
    <row r="102" spans="2:12" s="9" customFormat="1" ht="24.95" customHeight="1">
      <c r="B102" s="122"/>
      <c r="D102" s="123" t="s">
        <v>98</v>
      </c>
      <c r="E102" s="124"/>
      <c r="F102" s="124"/>
      <c r="G102" s="124"/>
      <c r="H102" s="124"/>
      <c r="I102" s="125"/>
      <c r="J102" s="126">
        <f>J207</f>
        <v>0</v>
      </c>
      <c r="L102" s="122"/>
    </row>
    <row r="103" spans="2:12" s="10" customFormat="1" ht="19.899999999999999" customHeight="1">
      <c r="B103" s="127"/>
      <c r="D103" s="128" t="s">
        <v>99</v>
      </c>
      <c r="E103" s="129"/>
      <c r="F103" s="129"/>
      <c r="G103" s="129"/>
      <c r="H103" s="129"/>
      <c r="I103" s="130"/>
      <c r="J103" s="131">
        <f>J208</f>
        <v>0</v>
      </c>
      <c r="L103" s="127"/>
    </row>
    <row r="104" spans="2:12" s="10" customFormat="1" ht="19.899999999999999" customHeight="1">
      <c r="B104" s="127"/>
      <c r="D104" s="128" t="s">
        <v>100</v>
      </c>
      <c r="E104" s="129"/>
      <c r="F104" s="129"/>
      <c r="G104" s="129"/>
      <c r="H104" s="129"/>
      <c r="I104" s="130"/>
      <c r="J104" s="131">
        <f>J231</f>
        <v>0</v>
      </c>
      <c r="L104" s="127"/>
    </row>
    <row r="105" spans="2:12" s="10" customFormat="1" ht="19.899999999999999" customHeight="1">
      <c r="B105" s="127"/>
      <c r="D105" s="128" t="s">
        <v>101</v>
      </c>
      <c r="E105" s="129"/>
      <c r="F105" s="129"/>
      <c r="G105" s="129"/>
      <c r="H105" s="129"/>
      <c r="I105" s="130"/>
      <c r="J105" s="131">
        <f>J242</f>
        <v>0</v>
      </c>
      <c r="L105" s="127"/>
    </row>
    <row r="106" spans="2:12" s="10" customFormat="1" ht="19.899999999999999" customHeight="1">
      <c r="B106" s="127"/>
      <c r="D106" s="128" t="s">
        <v>102</v>
      </c>
      <c r="E106" s="129"/>
      <c r="F106" s="129"/>
      <c r="G106" s="129"/>
      <c r="H106" s="129"/>
      <c r="I106" s="130"/>
      <c r="J106" s="131">
        <f>J254</f>
        <v>0</v>
      </c>
      <c r="L106" s="127"/>
    </row>
    <row r="107" spans="2:12" s="10" customFormat="1" ht="19.899999999999999" customHeight="1">
      <c r="B107" s="127"/>
      <c r="D107" s="128" t="s">
        <v>103</v>
      </c>
      <c r="E107" s="129"/>
      <c r="F107" s="129"/>
      <c r="G107" s="129"/>
      <c r="H107" s="129"/>
      <c r="I107" s="130"/>
      <c r="J107" s="131">
        <f>J274</f>
        <v>0</v>
      </c>
      <c r="L107" s="127"/>
    </row>
    <row r="108" spans="2:12" s="10" customFormat="1" ht="19.899999999999999" customHeight="1">
      <c r="B108" s="127"/>
      <c r="D108" s="128" t="s">
        <v>104</v>
      </c>
      <c r="E108" s="129"/>
      <c r="F108" s="129"/>
      <c r="G108" s="129"/>
      <c r="H108" s="129"/>
      <c r="I108" s="130"/>
      <c r="J108" s="131">
        <f>J278</f>
        <v>0</v>
      </c>
      <c r="L108" s="127"/>
    </row>
    <row r="109" spans="2:12" s="10" customFormat="1" ht="19.899999999999999" customHeight="1">
      <c r="B109" s="127"/>
      <c r="D109" s="128" t="s">
        <v>105</v>
      </c>
      <c r="E109" s="129"/>
      <c r="F109" s="129"/>
      <c r="G109" s="129"/>
      <c r="H109" s="129"/>
      <c r="I109" s="130"/>
      <c r="J109" s="131">
        <f>J298</f>
        <v>0</v>
      </c>
      <c r="L109" s="127"/>
    </row>
    <row r="110" spans="2:12" s="10" customFormat="1" ht="19.899999999999999" customHeight="1">
      <c r="B110" s="127"/>
      <c r="D110" s="128" t="s">
        <v>106</v>
      </c>
      <c r="E110" s="129"/>
      <c r="F110" s="129"/>
      <c r="G110" s="129"/>
      <c r="H110" s="129"/>
      <c r="I110" s="130"/>
      <c r="J110" s="131">
        <f>J304</f>
        <v>0</v>
      </c>
      <c r="L110" s="127"/>
    </row>
    <row r="111" spans="2:12" s="10" customFormat="1" ht="19.899999999999999" customHeight="1">
      <c r="B111" s="127"/>
      <c r="D111" s="128" t="s">
        <v>107</v>
      </c>
      <c r="E111" s="129"/>
      <c r="F111" s="129"/>
      <c r="G111" s="129"/>
      <c r="H111" s="129"/>
      <c r="I111" s="130"/>
      <c r="J111" s="131">
        <f>J323</f>
        <v>0</v>
      </c>
      <c r="L111" s="127"/>
    </row>
    <row r="112" spans="2:12" s="10" customFormat="1" ht="19.899999999999999" customHeight="1">
      <c r="B112" s="127"/>
      <c r="D112" s="128" t="s">
        <v>108</v>
      </c>
      <c r="E112" s="129"/>
      <c r="F112" s="129"/>
      <c r="G112" s="129"/>
      <c r="H112" s="129"/>
      <c r="I112" s="130"/>
      <c r="J112" s="131">
        <f>J343</f>
        <v>0</v>
      </c>
      <c r="L112" s="127"/>
    </row>
    <row r="113" spans="1:31" s="10" customFormat="1" ht="19.899999999999999" customHeight="1">
      <c r="B113" s="127"/>
      <c r="D113" s="128" t="s">
        <v>109</v>
      </c>
      <c r="E113" s="129"/>
      <c r="F113" s="129"/>
      <c r="G113" s="129"/>
      <c r="H113" s="129"/>
      <c r="I113" s="130"/>
      <c r="J113" s="131">
        <f>J353</f>
        <v>0</v>
      </c>
      <c r="L113" s="127"/>
    </row>
    <row r="114" spans="1:31" s="10" customFormat="1" ht="19.899999999999999" customHeight="1">
      <c r="B114" s="127"/>
      <c r="D114" s="128" t="s">
        <v>110</v>
      </c>
      <c r="E114" s="129"/>
      <c r="F114" s="129"/>
      <c r="G114" s="129"/>
      <c r="H114" s="129"/>
      <c r="I114" s="130"/>
      <c r="J114" s="131">
        <f>J364</f>
        <v>0</v>
      </c>
      <c r="L114" s="127"/>
    </row>
    <row r="115" spans="1:31" s="10" customFormat="1" ht="19.899999999999999" customHeight="1">
      <c r="B115" s="127"/>
      <c r="D115" s="128" t="s">
        <v>111</v>
      </c>
      <c r="E115" s="129"/>
      <c r="F115" s="129"/>
      <c r="G115" s="129"/>
      <c r="H115" s="129"/>
      <c r="I115" s="130"/>
      <c r="J115" s="131">
        <f>J380</f>
        <v>0</v>
      </c>
      <c r="L115" s="127"/>
    </row>
    <row r="116" spans="1:31" s="10" customFormat="1" ht="19.899999999999999" customHeight="1">
      <c r="B116" s="127"/>
      <c r="D116" s="128" t="s">
        <v>112</v>
      </c>
      <c r="E116" s="129"/>
      <c r="F116" s="129"/>
      <c r="G116" s="129"/>
      <c r="H116" s="129"/>
      <c r="I116" s="130"/>
      <c r="J116" s="131">
        <f>J386</f>
        <v>0</v>
      </c>
      <c r="L116" s="127"/>
    </row>
    <row r="117" spans="1:31" s="9" customFormat="1" ht="24.95" customHeight="1">
      <c r="B117" s="122"/>
      <c r="D117" s="123" t="s">
        <v>113</v>
      </c>
      <c r="E117" s="124"/>
      <c r="F117" s="124"/>
      <c r="G117" s="124"/>
      <c r="H117" s="124"/>
      <c r="I117" s="125"/>
      <c r="J117" s="126">
        <f>J405</f>
        <v>0</v>
      </c>
      <c r="L117" s="122"/>
    </row>
    <row r="118" spans="1:31" s="9" customFormat="1" ht="24.95" customHeight="1">
      <c r="B118" s="122"/>
      <c r="D118" s="123" t="s">
        <v>114</v>
      </c>
      <c r="E118" s="124"/>
      <c r="F118" s="124"/>
      <c r="G118" s="124"/>
      <c r="H118" s="124"/>
      <c r="I118" s="125"/>
      <c r="J118" s="126">
        <f>J430</f>
        <v>0</v>
      </c>
      <c r="L118" s="122"/>
    </row>
    <row r="119" spans="1:31" s="10" customFormat="1" ht="19.899999999999999" customHeight="1">
      <c r="B119" s="127"/>
      <c r="D119" s="128" t="s">
        <v>115</v>
      </c>
      <c r="E119" s="129"/>
      <c r="F119" s="129"/>
      <c r="G119" s="129"/>
      <c r="H119" s="129"/>
      <c r="I119" s="130"/>
      <c r="J119" s="131">
        <f>J431</f>
        <v>0</v>
      </c>
      <c r="L119" s="127"/>
    </row>
    <row r="120" spans="1:31" s="10" customFormat="1" ht="19.899999999999999" customHeight="1">
      <c r="B120" s="127"/>
      <c r="D120" s="128" t="s">
        <v>116</v>
      </c>
      <c r="E120" s="129"/>
      <c r="F120" s="129"/>
      <c r="G120" s="129"/>
      <c r="H120" s="129"/>
      <c r="I120" s="130"/>
      <c r="J120" s="131">
        <f>J433</f>
        <v>0</v>
      </c>
      <c r="L120" s="127"/>
    </row>
    <row r="121" spans="1:31" s="2" customFormat="1" ht="21.75" customHeight="1">
      <c r="A121" s="32"/>
      <c r="B121" s="33"/>
      <c r="C121" s="32"/>
      <c r="D121" s="32"/>
      <c r="E121" s="32"/>
      <c r="F121" s="32"/>
      <c r="G121" s="32"/>
      <c r="H121" s="32"/>
      <c r="I121" s="92"/>
      <c r="J121" s="32"/>
      <c r="K121" s="32"/>
      <c r="L121" s="42"/>
      <c r="S121" s="32"/>
      <c r="T121" s="32"/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</row>
    <row r="122" spans="1:31" s="2" customFormat="1" ht="6.95" customHeight="1">
      <c r="A122" s="32"/>
      <c r="B122" s="47"/>
      <c r="C122" s="48"/>
      <c r="D122" s="48"/>
      <c r="E122" s="48"/>
      <c r="F122" s="48"/>
      <c r="G122" s="48"/>
      <c r="H122" s="48"/>
      <c r="I122" s="116"/>
      <c r="J122" s="48"/>
      <c r="K122" s="48"/>
      <c r="L122" s="42"/>
      <c r="S122" s="32"/>
      <c r="T122" s="32"/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</row>
    <row r="126" spans="1:31" s="2" customFormat="1" ht="6.95" customHeight="1">
      <c r="A126" s="32"/>
      <c r="B126" s="49"/>
      <c r="C126" s="50"/>
      <c r="D126" s="50"/>
      <c r="E126" s="50"/>
      <c r="F126" s="50"/>
      <c r="G126" s="50"/>
      <c r="H126" s="50"/>
      <c r="I126" s="117"/>
      <c r="J126" s="50"/>
      <c r="K126" s="50"/>
      <c r="L126" s="42"/>
      <c r="S126" s="32"/>
      <c r="T126" s="32"/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</row>
    <row r="127" spans="1:31" s="2" customFormat="1" ht="24.95" customHeight="1">
      <c r="A127" s="32"/>
      <c r="B127" s="33"/>
      <c r="C127" s="21" t="s">
        <v>117</v>
      </c>
      <c r="D127" s="32"/>
      <c r="E127" s="32"/>
      <c r="F127" s="32"/>
      <c r="G127" s="32"/>
      <c r="H127" s="32"/>
      <c r="I127" s="92"/>
      <c r="J127" s="32"/>
      <c r="K127" s="32"/>
      <c r="L127" s="42"/>
      <c r="S127" s="32"/>
      <c r="T127" s="32"/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</row>
    <row r="128" spans="1:31" s="2" customFormat="1" ht="6.95" customHeight="1">
      <c r="A128" s="32"/>
      <c r="B128" s="33"/>
      <c r="C128" s="32"/>
      <c r="D128" s="32"/>
      <c r="E128" s="32"/>
      <c r="F128" s="32"/>
      <c r="G128" s="32"/>
      <c r="H128" s="32"/>
      <c r="I128" s="92"/>
      <c r="J128" s="32"/>
      <c r="K128" s="32"/>
      <c r="L128" s="42"/>
      <c r="S128" s="32"/>
      <c r="T128" s="32"/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</row>
    <row r="129" spans="1:65" s="2" customFormat="1" ht="12" customHeight="1">
      <c r="A129" s="32"/>
      <c r="B129" s="33"/>
      <c r="C129" s="27" t="s">
        <v>16</v>
      </c>
      <c r="D129" s="32"/>
      <c r="E129" s="32"/>
      <c r="F129" s="32"/>
      <c r="G129" s="32"/>
      <c r="H129" s="32"/>
      <c r="I129" s="92"/>
      <c r="J129" s="32"/>
      <c r="K129" s="32"/>
      <c r="L129" s="42"/>
      <c r="S129" s="32"/>
      <c r="T129" s="32"/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</row>
    <row r="130" spans="1:65" s="2" customFormat="1" ht="16.5" customHeight="1">
      <c r="A130" s="32"/>
      <c r="B130" s="33"/>
      <c r="C130" s="32"/>
      <c r="D130" s="32"/>
      <c r="E130" s="252" t="str">
        <f>E7</f>
        <v>V. Košaře 122/1</v>
      </c>
      <c r="F130" s="253"/>
      <c r="G130" s="253"/>
      <c r="H130" s="253"/>
      <c r="I130" s="92"/>
      <c r="J130" s="32"/>
      <c r="K130" s="32"/>
      <c r="L130" s="42"/>
      <c r="S130" s="32"/>
      <c r="T130" s="32"/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</row>
    <row r="131" spans="1:65" s="2" customFormat="1" ht="12" customHeight="1">
      <c r="A131" s="32"/>
      <c r="B131" s="33"/>
      <c r="C131" s="27" t="s">
        <v>87</v>
      </c>
      <c r="D131" s="32"/>
      <c r="E131" s="32"/>
      <c r="F131" s="32"/>
      <c r="G131" s="32"/>
      <c r="H131" s="32"/>
      <c r="I131" s="92"/>
      <c r="J131" s="32"/>
      <c r="K131" s="32"/>
      <c r="L131" s="42"/>
      <c r="S131" s="32"/>
      <c r="T131" s="32"/>
      <c r="U131" s="32"/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</row>
    <row r="132" spans="1:65" s="2" customFormat="1" ht="16.5" customHeight="1">
      <c r="A132" s="32"/>
      <c r="B132" s="33"/>
      <c r="C132" s="32"/>
      <c r="D132" s="32"/>
      <c r="E132" s="219" t="str">
        <f>E9</f>
        <v>5 - Bytová jednotka č.13</v>
      </c>
      <c r="F132" s="251"/>
      <c r="G132" s="251"/>
      <c r="H132" s="251"/>
      <c r="I132" s="92"/>
      <c r="J132" s="32"/>
      <c r="K132" s="32"/>
      <c r="L132" s="42"/>
      <c r="S132" s="32"/>
      <c r="T132" s="32"/>
      <c r="U132" s="32"/>
      <c r="V132" s="32"/>
      <c r="W132" s="32"/>
      <c r="X132" s="32"/>
      <c r="Y132" s="32"/>
      <c r="Z132" s="32"/>
      <c r="AA132" s="32"/>
      <c r="AB132" s="32"/>
      <c r="AC132" s="32"/>
      <c r="AD132" s="32"/>
      <c r="AE132" s="32"/>
    </row>
    <row r="133" spans="1:65" s="2" customFormat="1" ht="6.95" customHeight="1">
      <c r="A133" s="32"/>
      <c r="B133" s="33"/>
      <c r="C133" s="32"/>
      <c r="D133" s="32"/>
      <c r="E133" s="32"/>
      <c r="F133" s="32"/>
      <c r="G133" s="32"/>
      <c r="H133" s="32"/>
      <c r="I133" s="92"/>
      <c r="J133" s="32"/>
      <c r="K133" s="32"/>
      <c r="L133" s="42"/>
      <c r="S133" s="32"/>
      <c r="T133" s="32"/>
      <c r="U133" s="32"/>
      <c r="V133" s="32"/>
      <c r="W133" s="32"/>
      <c r="X133" s="32"/>
      <c r="Y133" s="32"/>
      <c r="Z133" s="32"/>
      <c r="AA133" s="32"/>
      <c r="AB133" s="32"/>
      <c r="AC133" s="32"/>
      <c r="AD133" s="32"/>
      <c r="AE133" s="32"/>
    </row>
    <row r="134" spans="1:65" s="2" customFormat="1" ht="12" customHeight="1">
      <c r="A134" s="32"/>
      <c r="B134" s="33"/>
      <c r="C134" s="27" t="s">
        <v>20</v>
      </c>
      <c r="D134" s="32"/>
      <c r="E134" s="32"/>
      <c r="F134" s="25" t="str">
        <f>F12</f>
        <v xml:space="preserve"> </v>
      </c>
      <c r="G134" s="32"/>
      <c r="H134" s="32"/>
      <c r="I134" s="93" t="s">
        <v>22</v>
      </c>
      <c r="J134" s="55">
        <f>IF(J12="","",J12)</f>
        <v>44293</v>
      </c>
      <c r="K134" s="32"/>
      <c r="L134" s="42"/>
      <c r="S134" s="32"/>
      <c r="T134" s="32"/>
      <c r="U134" s="32"/>
      <c r="V134" s="32"/>
      <c r="W134" s="32"/>
      <c r="X134" s="32"/>
      <c r="Y134" s="32"/>
      <c r="Z134" s="32"/>
      <c r="AA134" s="32"/>
      <c r="AB134" s="32"/>
      <c r="AC134" s="32"/>
      <c r="AD134" s="32"/>
      <c r="AE134" s="32"/>
    </row>
    <row r="135" spans="1:65" s="2" customFormat="1" ht="6.95" customHeight="1">
      <c r="A135" s="32"/>
      <c r="B135" s="33"/>
      <c r="C135" s="32"/>
      <c r="D135" s="32"/>
      <c r="E135" s="32"/>
      <c r="F135" s="32"/>
      <c r="G135" s="32"/>
      <c r="H135" s="32"/>
      <c r="I135" s="92"/>
      <c r="J135" s="32"/>
      <c r="K135" s="32"/>
      <c r="L135" s="42"/>
      <c r="S135" s="32"/>
      <c r="T135" s="32"/>
      <c r="U135" s="32"/>
      <c r="V135" s="32"/>
      <c r="W135" s="32"/>
      <c r="X135" s="32"/>
      <c r="Y135" s="32"/>
      <c r="Z135" s="32"/>
      <c r="AA135" s="32"/>
      <c r="AB135" s="32"/>
      <c r="AC135" s="32"/>
      <c r="AD135" s="32"/>
      <c r="AE135" s="32"/>
    </row>
    <row r="136" spans="1:65" s="2" customFormat="1" ht="25.7" customHeight="1">
      <c r="A136" s="32"/>
      <c r="B136" s="33"/>
      <c r="C136" s="27" t="s">
        <v>24</v>
      </c>
      <c r="D136" s="32"/>
      <c r="E136" s="32"/>
      <c r="F136" s="25" t="str">
        <f>E15</f>
        <v xml:space="preserve"> </v>
      </c>
      <c r="G136" s="32"/>
      <c r="H136" s="32"/>
      <c r="I136" s="93" t="s">
        <v>29</v>
      </c>
      <c r="J136" s="30" t="str">
        <f>E21</f>
        <v>Ing. Vladimír Slonka</v>
      </c>
      <c r="K136" s="32"/>
      <c r="L136" s="42"/>
      <c r="S136" s="32"/>
      <c r="T136" s="32"/>
      <c r="U136" s="32"/>
      <c r="V136" s="32"/>
      <c r="W136" s="32"/>
      <c r="X136" s="32"/>
      <c r="Y136" s="32"/>
      <c r="Z136" s="32"/>
      <c r="AA136" s="32"/>
      <c r="AB136" s="32"/>
      <c r="AC136" s="32"/>
      <c r="AD136" s="32"/>
      <c r="AE136" s="32"/>
    </row>
    <row r="137" spans="1:65" s="2" customFormat="1" ht="15.2" customHeight="1">
      <c r="A137" s="32"/>
      <c r="B137" s="33"/>
      <c r="C137" s="27" t="s">
        <v>27</v>
      </c>
      <c r="D137" s="32"/>
      <c r="E137" s="32"/>
      <c r="F137" s="25" t="str">
        <f>IF(E18="","",E18)</f>
        <v>Vyplň údaj</v>
      </c>
      <c r="G137" s="32"/>
      <c r="H137" s="32"/>
      <c r="I137" s="93" t="s">
        <v>34</v>
      </c>
      <c r="J137" s="30" t="str">
        <f>E24</f>
        <v xml:space="preserve"> </v>
      </c>
      <c r="K137" s="32"/>
      <c r="L137" s="42"/>
      <c r="S137" s="32"/>
      <c r="T137" s="32"/>
      <c r="U137" s="32"/>
      <c r="V137" s="32"/>
      <c r="W137" s="32"/>
      <c r="X137" s="32"/>
      <c r="Y137" s="32"/>
      <c r="Z137" s="32"/>
      <c r="AA137" s="32"/>
      <c r="AB137" s="32"/>
      <c r="AC137" s="32"/>
      <c r="AD137" s="32"/>
      <c r="AE137" s="32"/>
    </row>
    <row r="138" spans="1:65" s="2" customFormat="1" ht="10.35" customHeight="1">
      <c r="A138" s="32"/>
      <c r="B138" s="33"/>
      <c r="C138" s="32"/>
      <c r="D138" s="32"/>
      <c r="E138" s="32"/>
      <c r="F138" s="32"/>
      <c r="G138" s="32"/>
      <c r="H138" s="32"/>
      <c r="I138" s="92"/>
      <c r="J138" s="32"/>
      <c r="K138" s="32"/>
      <c r="L138" s="42"/>
      <c r="S138" s="32"/>
      <c r="T138" s="32"/>
      <c r="U138" s="32"/>
      <c r="V138" s="32"/>
      <c r="W138" s="32"/>
      <c r="X138" s="32"/>
      <c r="Y138" s="32"/>
      <c r="Z138" s="32"/>
      <c r="AA138" s="32"/>
      <c r="AB138" s="32"/>
      <c r="AC138" s="32"/>
      <c r="AD138" s="32"/>
      <c r="AE138" s="32"/>
    </row>
    <row r="139" spans="1:65" s="11" customFormat="1" ht="29.25" customHeight="1">
      <c r="A139" s="132"/>
      <c r="B139" s="133"/>
      <c r="C139" s="134" t="s">
        <v>118</v>
      </c>
      <c r="D139" s="135" t="s">
        <v>61</v>
      </c>
      <c r="E139" s="135" t="s">
        <v>57</v>
      </c>
      <c r="F139" s="135" t="s">
        <v>58</v>
      </c>
      <c r="G139" s="135" t="s">
        <v>119</v>
      </c>
      <c r="H139" s="135" t="s">
        <v>120</v>
      </c>
      <c r="I139" s="136" t="s">
        <v>121</v>
      </c>
      <c r="J139" s="137" t="s">
        <v>90</v>
      </c>
      <c r="K139" s="138" t="s">
        <v>122</v>
      </c>
      <c r="L139" s="139"/>
      <c r="M139" s="62" t="s">
        <v>1</v>
      </c>
      <c r="N139" s="63" t="s">
        <v>40</v>
      </c>
      <c r="O139" s="63" t="s">
        <v>123</v>
      </c>
      <c r="P139" s="63" t="s">
        <v>124</v>
      </c>
      <c r="Q139" s="63" t="s">
        <v>125</v>
      </c>
      <c r="R139" s="63" t="s">
        <v>126</v>
      </c>
      <c r="S139" s="63" t="s">
        <v>127</v>
      </c>
      <c r="T139" s="64" t="s">
        <v>128</v>
      </c>
      <c r="U139" s="132"/>
      <c r="V139" s="132"/>
      <c r="W139" s="132"/>
      <c r="X139" s="132"/>
      <c r="Y139" s="132"/>
      <c r="Z139" s="132"/>
      <c r="AA139" s="132"/>
      <c r="AB139" s="132"/>
      <c r="AC139" s="132"/>
      <c r="AD139" s="132"/>
      <c r="AE139" s="132"/>
    </row>
    <row r="140" spans="1:65" s="2" customFormat="1" ht="22.9" customHeight="1">
      <c r="A140" s="32"/>
      <c r="B140" s="33"/>
      <c r="C140" s="69" t="s">
        <v>129</v>
      </c>
      <c r="D140" s="32"/>
      <c r="E140" s="32"/>
      <c r="F140" s="32"/>
      <c r="G140" s="32"/>
      <c r="H140" s="32"/>
      <c r="I140" s="92"/>
      <c r="J140" s="140">
        <f>BK140</f>
        <v>0</v>
      </c>
      <c r="K140" s="32"/>
      <c r="L140" s="33"/>
      <c r="M140" s="65"/>
      <c r="N140" s="56"/>
      <c r="O140" s="66"/>
      <c r="P140" s="141">
        <f>P141+P207+P405+P430</f>
        <v>0</v>
      </c>
      <c r="Q140" s="66"/>
      <c r="R140" s="141">
        <f>R141+R207+R405+R430</f>
        <v>2.82114267</v>
      </c>
      <c r="S140" s="66"/>
      <c r="T140" s="142">
        <f>T141+T207+T405+T430</f>
        <v>3.0165815600000001</v>
      </c>
      <c r="U140" s="32"/>
      <c r="V140" s="32"/>
      <c r="W140" s="32"/>
      <c r="X140" s="32"/>
      <c r="Y140" s="32"/>
      <c r="Z140" s="32"/>
      <c r="AA140" s="32"/>
      <c r="AB140" s="32"/>
      <c r="AC140" s="32"/>
      <c r="AD140" s="32"/>
      <c r="AE140" s="32"/>
      <c r="AT140" s="17" t="s">
        <v>75</v>
      </c>
      <c r="AU140" s="17" t="s">
        <v>92</v>
      </c>
      <c r="BK140" s="143">
        <f>BK141+BK207+BK405+BK430</f>
        <v>0</v>
      </c>
    </row>
    <row r="141" spans="1:65" s="12" customFormat="1" ht="25.9" customHeight="1">
      <c r="B141" s="144"/>
      <c r="D141" s="145" t="s">
        <v>75</v>
      </c>
      <c r="E141" s="146" t="s">
        <v>130</v>
      </c>
      <c r="F141" s="146" t="s">
        <v>131</v>
      </c>
      <c r="I141" s="147"/>
      <c r="J141" s="148">
        <f>BK141</f>
        <v>0</v>
      </c>
      <c r="L141" s="144"/>
      <c r="M141" s="149"/>
      <c r="N141" s="150"/>
      <c r="O141" s="150"/>
      <c r="P141" s="151">
        <f>P142+P174+P195+P203</f>
        <v>0</v>
      </c>
      <c r="Q141" s="150"/>
      <c r="R141" s="151">
        <f>R142+R174+R195+R203</f>
        <v>0.87944802</v>
      </c>
      <c r="S141" s="150"/>
      <c r="T141" s="152">
        <f>T142+T174+T195+T203</f>
        <v>2.6484562</v>
      </c>
      <c r="AR141" s="145" t="s">
        <v>84</v>
      </c>
      <c r="AT141" s="153" t="s">
        <v>75</v>
      </c>
      <c r="AU141" s="153" t="s">
        <v>76</v>
      </c>
      <c r="AY141" s="145" t="s">
        <v>132</v>
      </c>
      <c r="BK141" s="154">
        <f>BK142+BK174+BK195+BK203</f>
        <v>0</v>
      </c>
    </row>
    <row r="142" spans="1:65" s="12" customFormat="1" ht="22.9" customHeight="1">
      <c r="B142" s="144"/>
      <c r="D142" s="145" t="s">
        <v>75</v>
      </c>
      <c r="E142" s="155" t="s">
        <v>133</v>
      </c>
      <c r="F142" s="155" t="s">
        <v>134</v>
      </c>
      <c r="I142" s="147"/>
      <c r="J142" s="156">
        <f>BK142</f>
        <v>0</v>
      </c>
      <c r="L142" s="144"/>
      <c r="M142" s="149"/>
      <c r="N142" s="150"/>
      <c r="O142" s="150"/>
      <c r="P142" s="151">
        <f>SUM(P143:P173)</f>
        <v>0</v>
      </c>
      <c r="Q142" s="150"/>
      <c r="R142" s="151">
        <f>SUM(R143:R173)</f>
        <v>0.87680161999999995</v>
      </c>
      <c r="S142" s="150"/>
      <c r="T142" s="152">
        <f>SUM(T143:T173)</f>
        <v>0</v>
      </c>
      <c r="AR142" s="145" t="s">
        <v>84</v>
      </c>
      <c r="AT142" s="153" t="s">
        <v>75</v>
      </c>
      <c r="AU142" s="153" t="s">
        <v>84</v>
      </c>
      <c r="AY142" s="145" t="s">
        <v>132</v>
      </c>
      <c r="BK142" s="154">
        <f>SUM(BK143:BK173)</f>
        <v>0</v>
      </c>
    </row>
    <row r="143" spans="1:65" s="2" customFormat="1" ht="21.75" customHeight="1">
      <c r="A143" s="32"/>
      <c r="B143" s="157"/>
      <c r="C143" s="158" t="s">
        <v>84</v>
      </c>
      <c r="D143" s="158" t="s">
        <v>135</v>
      </c>
      <c r="E143" s="159" t="s">
        <v>136</v>
      </c>
      <c r="F143" s="160" t="s">
        <v>137</v>
      </c>
      <c r="G143" s="161" t="s">
        <v>138</v>
      </c>
      <c r="H143" s="162">
        <v>3.25</v>
      </c>
      <c r="I143" s="163"/>
      <c r="J143" s="164">
        <f>ROUND(I143*H143,2)</f>
        <v>0</v>
      </c>
      <c r="K143" s="165"/>
      <c r="L143" s="33"/>
      <c r="M143" s="166" t="s">
        <v>1</v>
      </c>
      <c r="N143" s="167" t="s">
        <v>42</v>
      </c>
      <c r="O143" s="58"/>
      <c r="P143" s="168">
        <f>O143*H143</f>
        <v>0</v>
      </c>
      <c r="Q143" s="168">
        <v>2.5999999999999998E-4</v>
      </c>
      <c r="R143" s="168">
        <f>Q143*H143</f>
        <v>8.4499999999999994E-4</v>
      </c>
      <c r="S143" s="168">
        <v>0</v>
      </c>
      <c r="T143" s="169">
        <f>S143*H143</f>
        <v>0</v>
      </c>
      <c r="U143" s="32"/>
      <c r="V143" s="32"/>
      <c r="W143" s="32"/>
      <c r="X143" s="32"/>
      <c r="Y143" s="32"/>
      <c r="Z143" s="32"/>
      <c r="AA143" s="32"/>
      <c r="AB143" s="32"/>
      <c r="AC143" s="32"/>
      <c r="AD143" s="32"/>
      <c r="AE143" s="32"/>
      <c r="AR143" s="170" t="s">
        <v>139</v>
      </c>
      <c r="AT143" s="170" t="s">
        <v>135</v>
      </c>
      <c r="AU143" s="170" t="s">
        <v>140</v>
      </c>
      <c r="AY143" s="17" t="s">
        <v>132</v>
      </c>
      <c r="BE143" s="171">
        <f>IF(N143="základní",J143,0)</f>
        <v>0</v>
      </c>
      <c r="BF143" s="171">
        <f>IF(N143="snížená",J143,0)</f>
        <v>0</v>
      </c>
      <c r="BG143" s="171">
        <f>IF(N143="zákl. přenesená",J143,0)</f>
        <v>0</v>
      </c>
      <c r="BH143" s="171">
        <f>IF(N143="sníž. přenesená",J143,0)</f>
        <v>0</v>
      </c>
      <c r="BI143" s="171">
        <f>IF(N143="nulová",J143,0)</f>
        <v>0</v>
      </c>
      <c r="BJ143" s="17" t="s">
        <v>140</v>
      </c>
      <c r="BK143" s="171">
        <f>ROUND(I143*H143,2)</f>
        <v>0</v>
      </c>
      <c r="BL143" s="17" t="s">
        <v>139</v>
      </c>
      <c r="BM143" s="170" t="s">
        <v>141</v>
      </c>
    </row>
    <row r="144" spans="1:65" s="13" customFormat="1">
      <c r="B144" s="172"/>
      <c r="D144" s="173" t="s">
        <v>142</v>
      </c>
      <c r="E144" s="174" t="s">
        <v>1</v>
      </c>
      <c r="F144" s="175" t="s">
        <v>143</v>
      </c>
      <c r="H144" s="176">
        <v>3.25</v>
      </c>
      <c r="I144" s="177"/>
      <c r="L144" s="172"/>
      <c r="M144" s="178"/>
      <c r="N144" s="179"/>
      <c r="O144" s="179"/>
      <c r="P144" s="179"/>
      <c r="Q144" s="179"/>
      <c r="R144" s="179"/>
      <c r="S144" s="179"/>
      <c r="T144" s="180"/>
      <c r="AT144" s="174" t="s">
        <v>142</v>
      </c>
      <c r="AU144" s="174" t="s">
        <v>140</v>
      </c>
      <c r="AV144" s="13" t="s">
        <v>140</v>
      </c>
      <c r="AW144" s="13" t="s">
        <v>33</v>
      </c>
      <c r="AX144" s="13" t="s">
        <v>76</v>
      </c>
      <c r="AY144" s="174" t="s">
        <v>132</v>
      </c>
    </row>
    <row r="145" spans="1:65" s="14" customFormat="1">
      <c r="B145" s="181"/>
      <c r="D145" s="173" t="s">
        <v>142</v>
      </c>
      <c r="E145" s="182" t="s">
        <v>1</v>
      </c>
      <c r="F145" s="183" t="s">
        <v>144</v>
      </c>
      <c r="H145" s="184">
        <v>3.25</v>
      </c>
      <c r="I145" s="185"/>
      <c r="L145" s="181"/>
      <c r="M145" s="186"/>
      <c r="N145" s="187"/>
      <c r="O145" s="187"/>
      <c r="P145" s="187"/>
      <c r="Q145" s="187"/>
      <c r="R145" s="187"/>
      <c r="S145" s="187"/>
      <c r="T145" s="188"/>
      <c r="AT145" s="182" t="s">
        <v>142</v>
      </c>
      <c r="AU145" s="182" t="s">
        <v>140</v>
      </c>
      <c r="AV145" s="14" t="s">
        <v>139</v>
      </c>
      <c r="AW145" s="14" t="s">
        <v>33</v>
      </c>
      <c r="AX145" s="14" t="s">
        <v>84</v>
      </c>
      <c r="AY145" s="182" t="s">
        <v>132</v>
      </c>
    </row>
    <row r="146" spans="1:65" s="2" customFormat="1" ht="21.75" customHeight="1">
      <c r="A146" s="32"/>
      <c r="B146" s="157"/>
      <c r="C146" s="158" t="s">
        <v>140</v>
      </c>
      <c r="D146" s="158" t="s">
        <v>135</v>
      </c>
      <c r="E146" s="159" t="s">
        <v>145</v>
      </c>
      <c r="F146" s="160" t="s">
        <v>146</v>
      </c>
      <c r="G146" s="161" t="s">
        <v>138</v>
      </c>
      <c r="H146" s="162">
        <v>3.25</v>
      </c>
      <c r="I146" s="163"/>
      <c r="J146" s="164">
        <f t="shared" ref="J146:J151" si="0">ROUND(I146*H146,2)</f>
        <v>0</v>
      </c>
      <c r="K146" s="165"/>
      <c r="L146" s="33"/>
      <c r="M146" s="166" t="s">
        <v>1</v>
      </c>
      <c r="N146" s="167" t="s">
        <v>42</v>
      </c>
      <c r="O146" s="58"/>
      <c r="P146" s="168">
        <f t="shared" ref="P146:P151" si="1">O146*H146</f>
        <v>0</v>
      </c>
      <c r="Q146" s="168">
        <v>4.3800000000000002E-3</v>
      </c>
      <c r="R146" s="168">
        <f t="shared" ref="R146:R151" si="2">Q146*H146</f>
        <v>1.4235000000000001E-2</v>
      </c>
      <c r="S146" s="168">
        <v>0</v>
      </c>
      <c r="T146" s="169">
        <f t="shared" ref="T146:T151" si="3">S146*H146</f>
        <v>0</v>
      </c>
      <c r="U146" s="32"/>
      <c r="V146" s="32"/>
      <c r="W146" s="32"/>
      <c r="X146" s="32"/>
      <c r="Y146" s="32"/>
      <c r="Z146" s="32"/>
      <c r="AA146" s="32"/>
      <c r="AB146" s="32"/>
      <c r="AC146" s="32"/>
      <c r="AD146" s="32"/>
      <c r="AE146" s="32"/>
      <c r="AR146" s="170" t="s">
        <v>139</v>
      </c>
      <c r="AT146" s="170" t="s">
        <v>135</v>
      </c>
      <c r="AU146" s="170" t="s">
        <v>140</v>
      </c>
      <c r="AY146" s="17" t="s">
        <v>132</v>
      </c>
      <c r="BE146" s="171">
        <f t="shared" ref="BE146:BE151" si="4">IF(N146="základní",J146,0)</f>
        <v>0</v>
      </c>
      <c r="BF146" s="171">
        <f t="shared" ref="BF146:BF151" si="5">IF(N146="snížená",J146,0)</f>
        <v>0</v>
      </c>
      <c r="BG146" s="171">
        <f t="shared" ref="BG146:BG151" si="6">IF(N146="zákl. přenesená",J146,0)</f>
        <v>0</v>
      </c>
      <c r="BH146" s="171">
        <f t="shared" ref="BH146:BH151" si="7">IF(N146="sníž. přenesená",J146,0)</f>
        <v>0</v>
      </c>
      <c r="BI146" s="171">
        <f t="shared" ref="BI146:BI151" si="8">IF(N146="nulová",J146,0)</f>
        <v>0</v>
      </c>
      <c r="BJ146" s="17" t="s">
        <v>140</v>
      </c>
      <c r="BK146" s="171">
        <f t="shared" ref="BK146:BK151" si="9">ROUND(I146*H146,2)</f>
        <v>0</v>
      </c>
      <c r="BL146" s="17" t="s">
        <v>139</v>
      </c>
      <c r="BM146" s="170" t="s">
        <v>147</v>
      </c>
    </row>
    <row r="147" spans="1:65" s="2" customFormat="1" ht="21.75" customHeight="1">
      <c r="A147" s="32"/>
      <c r="B147" s="157"/>
      <c r="C147" s="158" t="s">
        <v>148</v>
      </c>
      <c r="D147" s="158" t="s">
        <v>135</v>
      </c>
      <c r="E147" s="159" t="s">
        <v>149</v>
      </c>
      <c r="F147" s="160" t="s">
        <v>150</v>
      </c>
      <c r="G147" s="161" t="s">
        <v>138</v>
      </c>
      <c r="H147" s="162">
        <v>3.25</v>
      </c>
      <c r="I147" s="163"/>
      <c r="J147" s="164">
        <f t="shared" si="0"/>
        <v>0</v>
      </c>
      <c r="K147" s="165"/>
      <c r="L147" s="33"/>
      <c r="M147" s="166" t="s">
        <v>1</v>
      </c>
      <c r="N147" s="167" t="s">
        <v>42</v>
      </c>
      <c r="O147" s="58"/>
      <c r="P147" s="168">
        <f t="shared" si="1"/>
        <v>0</v>
      </c>
      <c r="Q147" s="168">
        <v>3.0000000000000001E-3</v>
      </c>
      <c r="R147" s="168">
        <f t="shared" si="2"/>
        <v>9.75E-3</v>
      </c>
      <c r="S147" s="168">
        <v>0</v>
      </c>
      <c r="T147" s="169">
        <f t="shared" si="3"/>
        <v>0</v>
      </c>
      <c r="U147" s="32"/>
      <c r="V147" s="32"/>
      <c r="W147" s="32"/>
      <c r="X147" s="32"/>
      <c r="Y147" s="32"/>
      <c r="Z147" s="32"/>
      <c r="AA147" s="32"/>
      <c r="AB147" s="32"/>
      <c r="AC147" s="32"/>
      <c r="AD147" s="32"/>
      <c r="AE147" s="32"/>
      <c r="AR147" s="170" t="s">
        <v>139</v>
      </c>
      <c r="AT147" s="170" t="s">
        <v>135</v>
      </c>
      <c r="AU147" s="170" t="s">
        <v>140</v>
      </c>
      <c r="AY147" s="17" t="s">
        <v>132</v>
      </c>
      <c r="BE147" s="171">
        <f t="shared" si="4"/>
        <v>0</v>
      </c>
      <c r="BF147" s="171">
        <f t="shared" si="5"/>
        <v>0</v>
      </c>
      <c r="BG147" s="171">
        <f t="shared" si="6"/>
        <v>0</v>
      </c>
      <c r="BH147" s="171">
        <f t="shared" si="7"/>
        <v>0</v>
      </c>
      <c r="BI147" s="171">
        <f t="shared" si="8"/>
        <v>0</v>
      </c>
      <c r="BJ147" s="17" t="s">
        <v>140</v>
      </c>
      <c r="BK147" s="171">
        <f t="shared" si="9"/>
        <v>0</v>
      </c>
      <c r="BL147" s="17" t="s">
        <v>139</v>
      </c>
      <c r="BM147" s="170" t="s">
        <v>151</v>
      </c>
    </row>
    <row r="148" spans="1:65" s="2" customFormat="1" ht="21.75" customHeight="1">
      <c r="A148" s="32"/>
      <c r="B148" s="157"/>
      <c r="C148" s="158" t="s">
        <v>139</v>
      </c>
      <c r="D148" s="158" t="s">
        <v>135</v>
      </c>
      <c r="E148" s="159" t="s">
        <v>152</v>
      </c>
      <c r="F148" s="160" t="s">
        <v>153</v>
      </c>
      <c r="G148" s="161" t="s">
        <v>138</v>
      </c>
      <c r="H148" s="162">
        <v>3.25</v>
      </c>
      <c r="I148" s="163"/>
      <c r="J148" s="164">
        <f t="shared" si="0"/>
        <v>0</v>
      </c>
      <c r="K148" s="165"/>
      <c r="L148" s="33"/>
      <c r="M148" s="166" t="s">
        <v>1</v>
      </c>
      <c r="N148" s="167" t="s">
        <v>42</v>
      </c>
      <c r="O148" s="58"/>
      <c r="P148" s="168">
        <f t="shared" si="1"/>
        <v>0</v>
      </c>
      <c r="Q148" s="168">
        <v>1.575E-2</v>
      </c>
      <c r="R148" s="168">
        <f t="shared" si="2"/>
        <v>5.1187499999999997E-2</v>
      </c>
      <c r="S148" s="168">
        <v>0</v>
      </c>
      <c r="T148" s="169">
        <f t="shared" si="3"/>
        <v>0</v>
      </c>
      <c r="U148" s="32"/>
      <c r="V148" s="32"/>
      <c r="W148" s="32"/>
      <c r="X148" s="32"/>
      <c r="Y148" s="32"/>
      <c r="Z148" s="32"/>
      <c r="AA148" s="32"/>
      <c r="AB148" s="32"/>
      <c r="AC148" s="32"/>
      <c r="AD148" s="32"/>
      <c r="AE148" s="32"/>
      <c r="AR148" s="170" t="s">
        <v>139</v>
      </c>
      <c r="AT148" s="170" t="s">
        <v>135</v>
      </c>
      <c r="AU148" s="170" t="s">
        <v>140</v>
      </c>
      <c r="AY148" s="17" t="s">
        <v>132</v>
      </c>
      <c r="BE148" s="171">
        <f t="shared" si="4"/>
        <v>0</v>
      </c>
      <c r="BF148" s="171">
        <f t="shared" si="5"/>
        <v>0</v>
      </c>
      <c r="BG148" s="171">
        <f t="shared" si="6"/>
        <v>0</v>
      </c>
      <c r="BH148" s="171">
        <f t="shared" si="7"/>
        <v>0</v>
      </c>
      <c r="BI148" s="171">
        <f t="shared" si="8"/>
        <v>0</v>
      </c>
      <c r="BJ148" s="17" t="s">
        <v>140</v>
      </c>
      <c r="BK148" s="171">
        <f t="shared" si="9"/>
        <v>0</v>
      </c>
      <c r="BL148" s="17" t="s">
        <v>139</v>
      </c>
      <c r="BM148" s="170" t="s">
        <v>154</v>
      </c>
    </row>
    <row r="149" spans="1:65" s="2" customFormat="1" ht="21.75" customHeight="1">
      <c r="A149" s="32"/>
      <c r="B149" s="157"/>
      <c r="C149" s="158" t="s">
        <v>81</v>
      </c>
      <c r="D149" s="158" t="s">
        <v>135</v>
      </c>
      <c r="E149" s="159" t="s">
        <v>155</v>
      </c>
      <c r="F149" s="160" t="s">
        <v>156</v>
      </c>
      <c r="G149" s="161" t="s">
        <v>138</v>
      </c>
      <c r="H149" s="162">
        <v>19.707999999999998</v>
      </c>
      <c r="I149" s="163"/>
      <c r="J149" s="164">
        <f t="shared" si="0"/>
        <v>0</v>
      </c>
      <c r="K149" s="165"/>
      <c r="L149" s="33"/>
      <c r="M149" s="166" t="s">
        <v>1</v>
      </c>
      <c r="N149" s="167" t="s">
        <v>42</v>
      </c>
      <c r="O149" s="58"/>
      <c r="P149" s="168">
        <f t="shared" si="1"/>
        <v>0</v>
      </c>
      <c r="Q149" s="168">
        <v>2.5999999999999998E-4</v>
      </c>
      <c r="R149" s="168">
        <f t="shared" si="2"/>
        <v>5.1240799999999987E-3</v>
      </c>
      <c r="S149" s="168">
        <v>0</v>
      </c>
      <c r="T149" s="169">
        <f t="shared" si="3"/>
        <v>0</v>
      </c>
      <c r="U149" s="32"/>
      <c r="V149" s="32"/>
      <c r="W149" s="32"/>
      <c r="X149" s="32"/>
      <c r="Y149" s="32"/>
      <c r="Z149" s="32"/>
      <c r="AA149" s="32"/>
      <c r="AB149" s="32"/>
      <c r="AC149" s="32"/>
      <c r="AD149" s="32"/>
      <c r="AE149" s="32"/>
      <c r="AR149" s="170" t="s">
        <v>139</v>
      </c>
      <c r="AT149" s="170" t="s">
        <v>135</v>
      </c>
      <c r="AU149" s="170" t="s">
        <v>140</v>
      </c>
      <c r="AY149" s="17" t="s">
        <v>132</v>
      </c>
      <c r="BE149" s="171">
        <f t="shared" si="4"/>
        <v>0</v>
      </c>
      <c r="BF149" s="171">
        <f t="shared" si="5"/>
        <v>0</v>
      </c>
      <c r="BG149" s="171">
        <f t="shared" si="6"/>
        <v>0</v>
      </c>
      <c r="BH149" s="171">
        <f t="shared" si="7"/>
        <v>0</v>
      </c>
      <c r="BI149" s="171">
        <f t="shared" si="8"/>
        <v>0</v>
      </c>
      <c r="BJ149" s="17" t="s">
        <v>140</v>
      </c>
      <c r="BK149" s="171">
        <f t="shared" si="9"/>
        <v>0</v>
      </c>
      <c r="BL149" s="17" t="s">
        <v>139</v>
      </c>
      <c r="BM149" s="170" t="s">
        <v>157</v>
      </c>
    </row>
    <row r="150" spans="1:65" s="2" customFormat="1" ht="21.75" customHeight="1">
      <c r="A150" s="32"/>
      <c r="B150" s="157"/>
      <c r="C150" s="158" t="s">
        <v>133</v>
      </c>
      <c r="D150" s="158" t="s">
        <v>135</v>
      </c>
      <c r="E150" s="159" t="s">
        <v>158</v>
      </c>
      <c r="F150" s="160" t="s">
        <v>159</v>
      </c>
      <c r="G150" s="161" t="s">
        <v>138</v>
      </c>
      <c r="H150" s="162">
        <v>19.707999999999998</v>
      </c>
      <c r="I150" s="163"/>
      <c r="J150" s="164">
        <f t="shared" si="0"/>
        <v>0</v>
      </c>
      <c r="K150" s="165"/>
      <c r="L150" s="33"/>
      <c r="M150" s="166" t="s">
        <v>1</v>
      </c>
      <c r="N150" s="167" t="s">
        <v>42</v>
      </c>
      <c r="O150" s="58"/>
      <c r="P150" s="168">
        <f t="shared" si="1"/>
        <v>0</v>
      </c>
      <c r="Q150" s="168">
        <v>4.3800000000000002E-3</v>
      </c>
      <c r="R150" s="168">
        <f t="shared" si="2"/>
        <v>8.6321040000000002E-2</v>
      </c>
      <c r="S150" s="168">
        <v>0</v>
      </c>
      <c r="T150" s="169">
        <f t="shared" si="3"/>
        <v>0</v>
      </c>
      <c r="U150" s="32"/>
      <c r="V150" s="32"/>
      <c r="W150" s="32"/>
      <c r="X150" s="32"/>
      <c r="Y150" s="32"/>
      <c r="Z150" s="32"/>
      <c r="AA150" s="32"/>
      <c r="AB150" s="32"/>
      <c r="AC150" s="32"/>
      <c r="AD150" s="32"/>
      <c r="AE150" s="32"/>
      <c r="AR150" s="170" t="s">
        <v>139</v>
      </c>
      <c r="AT150" s="170" t="s">
        <v>135</v>
      </c>
      <c r="AU150" s="170" t="s">
        <v>140</v>
      </c>
      <c r="AY150" s="17" t="s">
        <v>132</v>
      </c>
      <c r="BE150" s="171">
        <f t="shared" si="4"/>
        <v>0</v>
      </c>
      <c r="BF150" s="171">
        <f t="shared" si="5"/>
        <v>0</v>
      </c>
      <c r="BG150" s="171">
        <f t="shared" si="6"/>
        <v>0</v>
      </c>
      <c r="BH150" s="171">
        <f t="shared" si="7"/>
        <v>0</v>
      </c>
      <c r="BI150" s="171">
        <f t="shared" si="8"/>
        <v>0</v>
      </c>
      <c r="BJ150" s="17" t="s">
        <v>140</v>
      </c>
      <c r="BK150" s="171">
        <f t="shared" si="9"/>
        <v>0</v>
      </c>
      <c r="BL150" s="17" t="s">
        <v>139</v>
      </c>
      <c r="BM150" s="170" t="s">
        <v>160</v>
      </c>
    </row>
    <row r="151" spans="1:65" s="2" customFormat="1" ht="21.75" customHeight="1">
      <c r="A151" s="32"/>
      <c r="B151" s="157"/>
      <c r="C151" s="158" t="s">
        <v>161</v>
      </c>
      <c r="D151" s="158" t="s">
        <v>135</v>
      </c>
      <c r="E151" s="159" t="s">
        <v>162</v>
      </c>
      <c r="F151" s="160" t="s">
        <v>163</v>
      </c>
      <c r="G151" s="161" t="s">
        <v>138</v>
      </c>
      <c r="H151" s="162">
        <v>3.4710000000000001</v>
      </c>
      <c r="I151" s="163"/>
      <c r="J151" s="164">
        <f t="shared" si="0"/>
        <v>0</v>
      </c>
      <c r="K151" s="165"/>
      <c r="L151" s="33"/>
      <c r="M151" s="166" t="s">
        <v>1</v>
      </c>
      <c r="N151" s="167" t="s">
        <v>42</v>
      </c>
      <c r="O151" s="58"/>
      <c r="P151" s="168">
        <f t="shared" si="1"/>
        <v>0</v>
      </c>
      <c r="Q151" s="168">
        <v>3.0000000000000001E-3</v>
      </c>
      <c r="R151" s="168">
        <f t="shared" si="2"/>
        <v>1.0413E-2</v>
      </c>
      <c r="S151" s="168">
        <v>0</v>
      </c>
      <c r="T151" s="169">
        <f t="shared" si="3"/>
        <v>0</v>
      </c>
      <c r="U151" s="32"/>
      <c r="V151" s="32"/>
      <c r="W151" s="32"/>
      <c r="X151" s="32"/>
      <c r="Y151" s="32"/>
      <c r="Z151" s="32"/>
      <c r="AA151" s="32"/>
      <c r="AB151" s="32"/>
      <c r="AC151" s="32"/>
      <c r="AD151" s="32"/>
      <c r="AE151" s="32"/>
      <c r="AR151" s="170" t="s">
        <v>139</v>
      </c>
      <c r="AT151" s="170" t="s">
        <v>135</v>
      </c>
      <c r="AU151" s="170" t="s">
        <v>140</v>
      </c>
      <c r="AY151" s="17" t="s">
        <v>132</v>
      </c>
      <c r="BE151" s="171">
        <f t="shared" si="4"/>
        <v>0</v>
      </c>
      <c r="BF151" s="171">
        <f t="shared" si="5"/>
        <v>0</v>
      </c>
      <c r="BG151" s="171">
        <f t="shared" si="6"/>
        <v>0</v>
      </c>
      <c r="BH151" s="171">
        <f t="shared" si="7"/>
        <v>0</v>
      </c>
      <c r="BI151" s="171">
        <f t="shared" si="8"/>
        <v>0</v>
      </c>
      <c r="BJ151" s="17" t="s">
        <v>140</v>
      </c>
      <c r="BK151" s="171">
        <f t="shared" si="9"/>
        <v>0</v>
      </c>
      <c r="BL151" s="17" t="s">
        <v>139</v>
      </c>
      <c r="BM151" s="170" t="s">
        <v>164</v>
      </c>
    </row>
    <row r="152" spans="1:65" s="13" customFormat="1">
      <c r="B152" s="172"/>
      <c r="D152" s="173" t="s">
        <v>142</v>
      </c>
      <c r="E152" s="174" t="s">
        <v>1</v>
      </c>
      <c r="F152" s="175" t="s">
        <v>165</v>
      </c>
      <c r="H152" s="176">
        <v>1.9710000000000001</v>
      </c>
      <c r="I152" s="177"/>
      <c r="L152" s="172"/>
      <c r="M152" s="178"/>
      <c r="N152" s="179"/>
      <c r="O152" s="179"/>
      <c r="P152" s="179"/>
      <c r="Q152" s="179"/>
      <c r="R152" s="179"/>
      <c r="S152" s="179"/>
      <c r="T152" s="180"/>
      <c r="AT152" s="174" t="s">
        <v>142</v>
      </c>
      <c r="AU152" s="174" t="s">
        <v>140</v>
      </c>
      <c r="AV152" s="13" t="s">
        <v>140</v>
      </c>
      <c r="AW152" s="13" t="s">
        <v>33</v>
      </c>
      <c r="AX152" s="13" t="s">
        <v>76</v>
      </c>
      <c r="AY152" s="174" t="s">
        <v>132</v>
      </c>
    </row>
    <row r="153" spans="1:65" s="13" customFormat="1">
      <c r="B153" s="172"/>
      <c r="D153" s="173" t="s">
        <v>142</v>
      </c>
      <c r="E153" s="174" t="s">
        <v>1</v>
      </c>
      <c r="F153" s="175" t="s">
        <v>166</v>
      </c>
      <c r="H153" s="176">
        <v>1.5</v>
      </c>
      <c r="I153" s="177"/>
      <c r="L153" s="172"/>
      <c r="M153" s="178"/>
      <c r="N153" s="179"/>
      <c r="O153" s="179"/>
      <c r="P153" s="179"/>
      <c r="Q153" s="179"/>
      <c r="R153" s="179"/>
      <c r="S153" s="179"/>
      <c r="T153" s="180"/>
      <c r="AT153" s="174" t="s">
        <v>142</v>
      </c>
      <c r="AU153" s="174" t="s">
        <v>140</v>
      </c>
      <c r="AV153" s="13" t="s">
        <v>140</v>
      </c>
      <c r="AW153" s="13" t="s">
        <v>33</v>
      </c>
      <c r="AX153" s="13" t="s">
        <v>76</v>
      </c>
      <c r="AY153" s="174" t="s">
        <v>132</v>
      </c>
    </row>
    <row r="154" spans="1:65" s="14" customFormat="1">
      <c r="B154" s="181"/>
      <c r="D154" s="173" t="s">
        <v>142</v>
      </c>
      <c r="E154" s="182" t="s">
        <v>1</v>
      </c>
      <c r="F154" s="183" t="s">
        <v>144</v>
      </c>
      <c r="H154" s="184">
        <v>3.4710000000000001</v>
      </c>
      <c r="I154" s="185"/>
      <c r="L154" s="181"/>
      <c r="M154" s="186"/>
      <c r="N154" s="187"/>
      <c r="O154" s="187"/>
      <c r="P154" s="187"/>
      <c r="Q154" s="187"/>
      <c r="R154" s="187"/>
      <c r="S154" s="187"/>
      <c r="T154" s="188"/>
      <c r="AT154" s="182" t="s">
        <v>142</v>
      </c>
      <c r="AU154" s="182" t="s">
        <v>140</v>
      </c>
      <c r="AV154" s="14" t="s">
        <v>139</v>
      </c>
      <c r="AW154" s="14" t="s">
        <v>33</v>
      </c>
      <c r="AX154" s="14" t="s">
        <v>84</v>
      </c>
      <c r="AY154" s="182" t="s">
        <v>132</v>
      </c>
    </row>
    <row r="155" spans="1:65" s="2" customFormat="1" ht="21.75" customHeight="1">
      <c r="A155" s="32"/>
      <c r="B155" s="157"/>
      <c r="C155" s="158" t="s">
        <v>167</v>
      </c>
      <c r="D155" s="158" t="s">
        <v>135</v>
      </c>
      <c r="E155" s="159" t="s">
        <v>168</v>
      </c>
      <c r="F155" s="160" t="s">
        <v>169</v>
      </c>
      <c r="G155" s="161" t="s">
        <v>138</v>
      </c>
      <c r="H155" s="162">
        <v>19.707999999999998</v>
      </c>
      <c r="I155" s="163"/>
      <c r="J155" s="164">
        <f>ROUND(I155*H155,2)</f>
        <v>0</v>
      </c>
      <c r="K155" s="165"/>
      <c r="L155" s="33"/>
      <c r="M155" s="166" t="s">
        <v>1</v>
      </c>
      <c r="N155" s="167" t="s">
        <v>42</v>
      </c>
      <c r="O155" s="58"/>
      <c r="P155" s="168">
        <f>O155*H155</f>
        <v>0</v>
      </c>
      <c r="Q155" s="168">
        <v>1.575E-2</v>
      </c>
      <c r="R155" s="168">
        <f>Q155*H155</f>
        <v>0.31040099999999998</v>
      </c>
      <c r="S155" s="168">
        <v>0</v>
      </c>
      <c r="T155" s="169">
        <f>S155*H155</f>
        <v>0</v>
      </c>
      <c r="U155" s="32"/>
      <c r="V155" s="32"/>
      <c r="W155" s="32"/>
      <c r="X155" s="32"/>
      <c r="Y155" s="32"/>
      <c r="Z155" s="32"/>
      <c r="AA155" s="32"/>
      <c r="AB155" s="32"/>
      <c r="AC155" s="32"/>
      <c r="AD155" s="32"/>
      <c r="AE155" s="32"/>
      <c r="AR155" s="170" t="s">
        <v>139</v>
      </c>
      <c r="AT155" s="170" t="s">
        <v>135</v>
      </c>
      <c r="AU155" s="170" t="s">
        <v>140</v>
      </c>
      <c r="AY155" s="17" t="s">
        <v>132</v>
      </c>
      <c r="BE155" s="171">
        <f>IF(N155="základní",J155,0)</f>
        <v>0</v>
      </c>
      <c r="BF155" s="171">
        <f>IF(N155="snížená",J155,0)</f>
        <v>0</v>
      </c>
      <c r="BG155" s="171">
        <f>IF(N155="zákl. přenesená",J155,0)</f>
        <v>0</v>
      </c>
      <c r="BH155" s="171">
        <f>IF(N155="sníž. přenesená",J155,0)</f>
        <v>0</v>
      </c>
      <c r="BI155" s="171">
        <f>IF(N155="nulová",J155,0)</f>
        <v>0</v>
      </c>
      <c r="BJ155" s="17" t="s">
        <v>140</v>
      </c>
      <c r="BK155" s="171">
        <f>ROUND(I155*H155,2)</f>
        <v>0</v>
      </c>
      <c r="BL155" s="17" t="s">
        <v>139</v>
      </c>
      <c r="BM155" s="170" t="s">
        <v>170</v>
      </c>
    </row>
    <row r="156" spans="1:65" s="13" customFormat="1">
      <c r="B156" s="172"/>
      <c r="D156" s="173" t="s">
        <v>142</v>
      </c>
      <c r="E156" s="174" t="s">
        <v>1</v>
      </c>
      <c r="F156" s="175" t="s">
        <v>171</v>
      </c>
      <c r="H156" s="176">
        <v>19.707999999999998</v>
      </c>
      <c r="I156" s="177"/>
      <c r="L156" s="172"/>
      <c r="M156" s="178"/>
      <c r="N156" s="179"/>
      <c r="O156" s="179"/>
      <c r="P156" s="179"/>
      <c r="Q156" s="179"/>
      <c r="R156" s="179"/>
      <c r="S156" s="179"/>
      <c r="T156" s="180"/>
      <c r="AT156" s="174" t="s">
        <v>142</v>
      </c>
      <c r="AU156" s="174" t="s">
        <v>140</v>
      </c>
      <c r="AV156" s="13" t="s">
        <v>140</v>
      </c>
      <c r="AW156" s="13" t="s">
        <v>33</v>
      </c>
      <c r="AX156" s="13" t="s">
        <v>84</v>
      </c>
      <c r="AY156" s="174" t="s">
        <v>132</v>
      </c>
    </row>
    <row r="157" spans="1:65" s="2" customFormat="1" ht="16.5" customHeight="1">
      <c r="A157" s="32"/>
      <c r="B157" s="157"/>
      <c r="C157" s="158" t="s">
        <v>172</v>
      </c>
      <c r="D157" s="158" t="s">
        <v>135</v>
      </c>
      <c r="E157" s="159" t="s">
        <v>173</v>
      </c>
      <c r="F157" s="160" t="s">
        <v>174</v>
      </c>
      <c r="G157" s="161" t="s">
        <v>138</v>
      </c>
      <c r="H157" s="162">
        <v>28.08</v>
      </c>
      <c r="I157" s="163"/>
      <c r="J157" s="164">
        <f>ROUND(I157*H157,2)</f>
        <v>0</v>
      </c>
      <c r="K157" s="165"/>
      <c r="L157" s="33"/>
      <c r="M157" s="166" t="s">
        <v>1</v>
      </c>
      <c r="N157" s="167" t="s">
        <v>42</v>
      </c>
      <c r="O157" s="58"/>
      <c r="P157" s="168">
        <f>O157*H157</f>
        <v>0</v>
      </c>
      <c r="Q157" s="168">
        <v>0</v>
      </c>
      <c r="R157" s="168">
        <f>Q157*H157</f>
        <v>0</v>
      </c>
      <c r="S157" s="168">
        <v>0</v>
      </c>
      <c r="T157" s="169">
        <f>S157*H157</f>
        <v>0</v>
      </c>
      <c r="U157" s="32"/>
      <c r="V157" s="32"/>
      <c r="W157" s="32"/>
      <c r="X157" s="32"/>
      <c r="Y157" s="32"/>
      <c r="Z157" s="32"/>
      <c r="AA157" s="32"/>
      <c r="AB157" s="32"/>
      <c r="AC157" s="32"/>
      <c r="AD157" s="32"/>
      <c r="AE157" s="32"/>
      <c r="AR157" s="170" t="s">
        <v>139</v>
      </c>
      <c r="AT157" s="170" t="s">
        <v>135</v>
      </c>
      <c r="AU157" s="170" t="s">
        <v>140</v>
      </c>
      <c r="AY157" s="17" t="s">
        <v>132</v>
      </c>
      <c r="BE157" s="171">
        <f>IF(N157="základní",J157,0)</f>
        <v>0</v>
      </c>
      <c r="BF157" s="171">
        <f>IF(N157="snížená",J157,0)</f>
        <v>0</v>
      </c>
      <c r="BG157" s="171">
        <f>IF(N157="zákl. přenesená",J157,0)</f>
        <v>0</v>
      </c>
      <c r="BH157" s="171">
        <f>IF(N157="sníž. přenesená",J157,0)</f>
        <v>0</v>
      </c>
      <c r="BI157" s="171">
        <f>IF(N157="nulová",J157,0)</f>
        <v>0</v>
      </c>
      <c r="BJ157" s="17" t="s">
        <v>140</v>
      </c>
      <c r="BK157" s="171">
        <f>ROUND(I157*H157,2)</f>
        <v>0</v>
      </c>
      <c r="BL157" s="17" t="s">
        <v>139</v>
      </c>
      <c r="BM157" s="170" t="s">
        <v>175</v>
      </c>
    </row>
    <row r="158" spans="1:65" s="13" customFormat="1">
      <c r="B158" s="172"/>
      <c r="D158" s="173" t="s">
        <v>142</v>
      </c>
      <c r="E158" s="174" t="s">
        <v>1</v>
      </c>
      <c r="F158" s="175" t="s">
        <v>176</v>
      </c>
      <c r="H158" s="176">
        <v>8.08</v>
      </c>
      <c r="I158" s="177"/>
      <c r="L158" s="172"/>
      <c r="M158" s="178"/>
      <c r="N158" s="179"/>
      <c r="O158" s="179"/>
      <c r="P158" s="179"/>
      <c r="Q158" s="179"/>
      <c r="R158" s="179"/>
      <c r="S158" s="179"/>
      <c r="T158" s="180"/>
      <c r="AT158" s="174" t="s">
        <v>142</v>
      </c>
      <c r="AU158" s="174" t="s">
        <v>140</v>
      </c>
      <c r="AV158" s="13" t="s">
        <v>140</v>
      </c>
      <c r="AW158" s="13" t="s">
        <v>33</v>
      </c>
      <c r="AX158" s="13" t="s">
        <v>76</v>
      </c>
      <c r="AY158" s="174" t="s">
        <v>132</v>
      </c>
    </row>
    <row r="159" spans="1:65" s="13" customFormat="1">
      <c r="B159" s="172"/>
      <c r="D159" s="173" t="s">
        <v>142</v>
      </c>
      <c r="E159" s="174" t="s">
        <v>1</v>
      </c>
      <c r="F159" s="175" t="s">
        <v>177</v>
      </c>
      <c r="H159" s="176">
        <v>20</v>
      </c>
      <c r="I159" s="177"/>
      <c r="L159" s="172"/>
      <c r="M159" s="178"/>
      <c r="N159" s="179"/>
      <c r="O159" s="179"/>
      <c r="P159" s="179"/>
      <c r="Q159" s="179"/>
      <c r="R159" s="179"/>
      <c r="S159" s="179"/>
      <c r="T159" s="180"/>
      <c r="AT159" s="174" t="s">
        <v>142</v>
      </c>
      <c r="AU159" s="174" t="s">
        <v>140</v>
      </c>
      <c r="AV159" s="13" t="s">
        <v>140</v>
      </c>
      <c r="AW159" s="13" t="s">
        <v>33</v>
      </c>
      <c r="AX159" s="13" t="s">
        <v>76</v>
      </c>
      <c r="AY159" s="174" t="s">
        <v>132</v>
      </c>
    </row>
    <row r="160" spans="1:65" s="14" customFormat="1">
      <c r="B160" s="181"/>
      <c r="D160" s="173" t="s">
        <v>142</v>
      </c>
      <c r="E160" s="182" t="s">
        <v>1</v>
      </c>
      <c r="F160" s="183" t="s">
        <v>144</v>
      </c>
      <c r="H160" s="184">
        <v>28.08</v>
      </c>
      <c r="I160" s="185"/>
      <c r="L160" s="181"/>
      <c r="M160" s="186"/>
      <c r="N160" s="187"/>
      <c r="O160" s="187"/>
      <c r="P160" s="187"/>
      <c r="Q160" s="187"/>
      <c r="R160" s="187"/>
      <c r="S160" s="187"/>
      <c r="T160" s="188"/>
      <c r="AT160" s="182" t="s">
        <v>142</v>
      </c>
      <c r="AU160" s="182" t="s">
        <v>140</v>
      </c>
      <c r="AV160" s="14" t="s">
        <v>139</v>
      </c>
      <c r="AW160" s="14" t="s">
        <v>33</v>
      </c>
      <c r="AX160" s="14" t="s">
        <v>84</v>
      </c>
      <c r="AY160" s="182" t="s">
        <v>132</v>
      </c>
    </row>
    <row r="161" spans="1:65" s="2" customFormat="1" ht="21.75" customHeight="1">
      <c r="A161" s="32"/>
      <c r="B161" s="157"/>
      <c r="C161" s="158" t="s">
        <v>178</v>
      </c>
      <c r="D161" s="158" t="s">
        <v>135</v>
      </c>
      <c r="E161" s="159" t="s">
        <v>179</v>
      </c>
      <c r="F161" s="160" t="s">
        <v>180</v>
      </c>
      <c r="G161" s="161" t="s">
        <v>138</v>
      </c>
      <c r="H161" s="162">
        <v>50</v>
      </c>
      <c r="I161" s="163"/>
      <c r="J161" s="164">
        <f>ROUND(I161*H161,2)</f>
        <v>0</v>
      </c>
      <c r="K161" s="165"/>
      <c r="L161" s="33"/>
      <c r="M161" s="166" t="s">
        <v>1</v>
      </c>
      <c r="N161" s="167" t="s">
        <v>42</v>
      </c>
      <c r="O161" s="58"/>
      <c r="P161" s="168">
        <f>O161*H161</f>
        <v>0</v>
      </c>
      <c r="Q161" s="168">
        <v>0</v>
      </c>
      <c r="R161" s="168">
        <f>Q161*H161</f>
        <v>0</v>
      </c>
      <c r="S161" s="168">
        <v>0</v>
      </c>
      <c r="T161" s="169">
        <f>S161*H161</f>
        <v>0</v>
      </c>
      <c r="U161" s="32"/>
      <c r="V161" s="32"/>
      <c r="W161" s="32"/>
      <c r="X161" s="32"/>
      <c r="Y161" s="32"/>
      <c r="Z161" s="32"/>
      <c r="AA161" s="32"/>
      <c r="AB161" s="32"/>
      <c r="AC161" s="32"/>
      <c r="AD161" s="32"/>
      <c r="AE161" s="32"/>
      <c r="AR161" s="170" t="s">
        <v>139</v>
      </c>
      <c r="AT161" s="170" t="s">
        <v>135</v>
      </c>
      <c r="AU161" s="170" t="s">
        <v>140</v>
      </c>
      <c r="AY161" s="17" t="s">
        <v>132</v>
      </c>
      <c r="BE161" s="171">
        <f>IF(N161="základní",J161,0)</f>
        <v>0</v>
      </c>
      <c r="BF161" s="171">
        <f>IF(N161="snížená",J161,0)</f>
        <v>0</v>
      </c>
      <c r="BG161" s="171">
        <f>IF(N161="zákl. přenesená",J161,0)</f>
        <v>0</v>
      </c>
      <c r="BH161" s="171">
        <f>IF(N161="sníž. přenesená",J161,0)</f>
        <v>0</v>
      </c>
      <c r="BI161" s="171">
        <f>IF(N161="nulová",J161,0)</f>
        <v>0</v>
      </c>
      <c r="BJ161" s="17" t="s">
        <v>140</v>
      </c>
      <c r="BK161" s="171">
        <f>ROUND(I161*H161,2)</f>
        <v>0</v>
      </c>
      <c r="BL161" s="17" t="s">
        <v>139</v>
      </c>
      <c r="BM161" s="170" t="s">
        <v>181</v>
      </c>
    </row>
    <row r="162" spans="1:65" s="15" customFormat="1">
      <c r="B162" s="189"/>
      <c r="D162" s="173" t="s">
        <v>142</v>
      </c>
      <c r="E162" s="190" t="s">
        <v>1</v>
      </c>
      <c r="F162" s="191" t="s">
        <v>182</v>
      </c>
      <c r="H162" s="190" t="s">
        <v>1</v>
      </c>
      <c r="I162" s="192"/>
      <c r="L162" s="189"/>
      <c r="M162" s="193"/>
      <c r="N162" s="194"/>
      <c r="O162" s="194"/>
      <c r="P162" s="194"/>
      <c r="Q162" s="194"/>
      <c r="R162" s="194"/>
      <c r="S162" s="194"/>
      <c r="T162" s="195"/>
      <c r="AT162" s="190" t="s">
        <v>142</v>
      </c>
      <c r="AU162" s="190" t="s">
        <v>140</v>
      </c>
      <c r="AV162" s="15" t="s">
        <v>84</v>
      </c>
      <c r="AW162" s="15" t="s">
        <v>33</v>
      </c>
      <c r="AX162" s="15" t="s">
        <v>76</v>
      </c>
      <c r="AY162" s="190" t="s">
        <v>132</v>
      </c>
    </row>
    <row r="163" spans="1:65" s="13" customFormat="1">
      <c r="B163" s="172"/>
      <c r="D163" s="173" t="s">
        <v>142</v>
      </c>
      <c r="E163" s="174" t="s">
        <v>1</v>
      </c>
      <c r="F163" s="175" t="s">
        <v>183</v>
      </c>
      <c r="H163" s="176">
        <v>50</v>
      </c>
      <c r="I163" s="177"/>
      <c r="L163" s="172"/>
      <c r="M163" s="178"/>
      <c r="N163" s="179"/>
      <c r="O163" s="179"/>
      <c r="P163" s="179"/>
      <c r="Q163" s="179"/>
      <c r="R163" s="179"/>
      <c r="S163" s="179"/>
      <c r="T163" s="180"/>
      <c r="AT163" s="174" t="s">
        <v>142</v>
      </c>
      <c r="AU163" s="174" t="s">
        <v>140</v>
      </c>
      <c r="AV163" s="13" t="s">
        <v>140</v>
      </c>
      <c r="AW163" s="13" t="s">
        <v>33</v>
      </c>
      <c r="AX163" s="13" t="s">
        <v>84</v>
      </c>
      <c r="AY163" s="174" t="s">
        <v>132</v>
      </c>
    </row>
    <row r="164" spans="1:65" s="2" customFormat="1" ht="21.75" customHeight="1">
      <c r="A164" s="32"/>
      <c r="B164" s="157"/>
      <c r="C164" s="158" t="s">
        <v>184</v>
      </c>
      <c r="D164" s="158" t="s">
        <v>135</v>
      </c>
      <c r="E164" s="159" t="s">
        <v>185</v>
      </c>
      <c r="F164" s="160" t="s">
        <v>186</v>
      </c>
      <c r="G164" s="161" t="s">
        <v>187</v>
      </c>
      <c r="H164" s="162">
        <v>0.126</v>
      </c>
      <c r="I164" s="163"/>
      <c r="J164" s="164">
        <f>ROUND(I164*H164,2)</f>
        <v>0</v>
      </c>
      <c r="K164" s="165"/>
      <c r="L164" s="33"/>
      <c r="M164" s="166" t="s">
        <v>1</v>
      </c>
      <c r="N164" s="167" t="s">
        <v>42</v>
      </c>
      <c r="O164" s="58"/>
      <c r="P164" s="168">
        <f>O164*H164</f>
        <v>0</v>
      </c>
      <c r="Q164" s="168">
        <v>0</v>
      </c>
      <c r="R164" s="168">
        <f>Q164*H164</f>
        <v>0</v>
      </c>
      <c r="S164" s="168">
        <v>0</v>
      </c>
      <c r="T164" s="169">
        <f>S164*H164</f>
        <v>0</v>
      </c>
      <c r="U164" s="32"/>
      <c r="V164" s="32"/>
      <c r="W164" s="32"/>
      <c r="X164" s="32"/>
      <c r="Y164" s="32"/>
      <c r="Z164" s="32"/>
      <c r="AA164" s="32"/>
      <c r="AB164" s="32"/>
      <c r="AC164" s="32"/>
      <c r="AD164" s="32"/>
      <c r="AE164" s="32"/>
      <c r="AR164" s="170" t="s">
        <v>139</v>
      </c>
      <c r="AT164" s="170" t="s">
        <v>135</v>
      </c>
      <c r="AU164" s="170" t="s">
        <v>140</v>
      </c>
      <c r="AY164" s="17" t="s">
        <v>132</v>
      </c>
      <c r="BE164" s="171">
        <f>IF(N164="základní",J164,0)</f>
        <v>0</v>
      </c>
      <c r="BF164" s="171">
        <f>IF(N164="snížená",J164,0)</f>
        <v>0</v>
      </c>
      <c r="BG164" s="171">
        <f>IF(N164="zákl. přenesená",J164,0)</f>
        <v>0</v>
      </c>
      <c r="BH164" s="171">
        <f>IF(N164="sníž. přenesená",J164,0)</f>
        <v>0</v>
      </c>
      <c r="BI164" s="171">
        <f>IF(N164="nulová",J164,0)</f>
        <v>0</v>
      </c>
      <c r="BJ164" s="17" t="s">
        <v>140</v>
      </c>
      <c r="BK164" s="171">
        <f>ROUND(I164*H164,2)</f>
        <v>0</v>
      </c>
      <c r="BL164" s="17" t="s">
        <v>139</v>
      </c>
      <c r="BM164" s="170" t="s">
        <v>188</v>
      </c>
    </row>
    <row r="165" spans="1:65" s="2" customFormat="1" ht="16.5" customHeight="1">
      <c r="A165" s="32"/>
      <c r="B165" s="157"/>
      <c r="C165" s="158" t="s">
        <v>189</v>
      </c>
      <c r="D165" s="158" t="s">
        <v>135</v>
      </c>
      <c r="E165" s="159" t="s">
        <v>190</v>
      </c>
      <c r="F165" s="160" t="s">
        <v>191</v>
      </c>
      <c r="G165" s="161" t="s">
        <v>187</v>
      </c>
      <c r="H165" s="162">
        <v>0.126</v>
      </c>
      <c r="I165" s="163"/>
      <c r="J165" s="164">
        <f>ROUND(I165*H165,2)</f>
        <v>0</v>
      </c>
      <c r="K165" s="165"/>
      <c r="L165" s="33"/>
      <c r="M165" s="166" t="s">
        <v>1</v>
      </c>
      <c r="N165" s="167" t="s">
        <v>42</v>
      </c>
      <c r="O165" s="58"/>
      <c r="P165" s="168">
        <f>O165*H165</f>
        <v>0</v>
      </c>
      <c r="Q165" s="168">
        <v>0</v>
      </c>
      <c r="R165" s="168">
        <f>Q165*H165</f>
        <v>0</v>
      </c>
      <c r="S165" s="168">
        <v>0</v>
      </c>
      <c r="T165" s="169">
        <f>S165*H165</f>
        <v>0</v>
      </c>
      <c r="U165" s="32"/>
      <c r="V165" s="32"/>
      <c r="W165" s="32"/>
      <c r="X165" s="32"/>
      <c r="Y165" s="32"/>
      <c r="Z165" s="32"/>
      <c r="AA165" s="32"/>
      <c r="AB165" s="32"/>
      <c r="AC165" s="32"/>
      <c r="AD165" s="32"/>
      <c r="AE165" s="32"/>
      <c r="AR165" s="170" t="s">
        <v>139</v>
      </c>
      <c r="AT165" s="170" t="s">
        <v>135</v>
      </c>
      <c r="AU165" s="170" t="s">
        <v>140</v>
      </c>
      <c r="AY165" s="17" t="s">
        <v>132</v>
      </c>
      <c r="BE165" s="171">
        <f>IF(N165="základní",J165,0)</f>
        <v>0</v>
      </c>
      <c r="BF165" s="171">
        <f>IF(N165="snížená",J165,0)</f>
        <v>0</v>
      </c>
      <c r="BG165" s="171">
        <f>IF(N165="zákl. přenesená",J165,0)</f>
        <v>0</v>
      </c>
      <c r="BH165" s="171">
        <f>IF(N165="sníž. přenesená",J165,0)</f>
        <v>0</v>
      </c>
      <c r="BI165" s="171">
        <f>IF(N165="nulová",J165,0)</f>
        <v>0</v>
      </c>
      <c r="BJ165" s="17" t="s">
        <v>140</v>
      </c>
      <c r="BK165" s="171">
        <f>ROUND(I165*H165,2)</f>
        <v>0</v>
      </c>
      <c r="BL165" s="17" t="s">
        <v>139</v>
      </c>
      <c r="BM165" s="170" t="s">
        <v>192</v>
      </c>
    </row>
    <row r="166" spans="1:65" s="2" customFormat="1" ht="21.75" customHeight="1">
      <c r="A166" s="32"/>
      <c r="B166" s="157"/>
      <c r="C166" s="158" t="s">
        <v>193</v>
      </c>
      <c r="D166" s="158" t="s">
        <v>135</v>
      </c>
      <c r="E166" s="159" t="s">
        <v>194</v>
      </c>
      <c r="F166" s="160" t="s">
        <v>195</v>
      </c>
      <c r="G166" s="161" t="s">
        <v>187</v>
      </c>
      <c r="H166" s="162">
        <v>0.126</v>
      </c>
      <c r="I166" s="163"/>
      <c r="J166" s="164">
        <f>ROUND(I166*H166,2)</f>
        <v>0</v>
      </c>
      <c r="K166" s="165"/>
      <c r="L166" s="33"/>
      <c r="M166" s="166" t="s">
        <v>1</v>
      </c>
      <c r="N166" s="167" t="s">
        <v>42</v>
      </c>
      <c r="O166" s="58"/>
      <c r="P166" s="168">
        <f>O166*H166</f>
        <v>0</v>
      </c>
      <c r="Q166" s="168">
        <v>0.505</v>
      </c>
      <c r="R166" s="168">
        <f>Q166*H166</f>
        <v>6.3630000000000006E-2</v>
      </c>
      <c r="S166" s="168">
        <v>0</v>
      </c>
      <c r="T166" s="169">
        <f>S166*H166</f>
        <v>0</v>
      </c>
      <c r="U166" s="32"/>
      <c r="V166" s="32"/>
      <c r="W166" s="32"/>
      <c r="X166" s="32"/>
      <c r="Y166" s="32"/>
      <c r="Z166" s="32"/>
      <c r="AA166" s="32"/>
      <c r="AB166" s="32"/>
      <c r="AC166" s="32"/>
      <c r="AD166" s="32"/>
      <c r="AE166" s="32"/>
      <c r="AR166" s="170" t="s">
        <v>139</v>
      </c>
      <c r="AT166" s="170" t="s">
        <v>135</v>
      </c>
      <c r="AU166" s="170" t="s">
        <v>140</v>
      </c>
      <c r="AY166" s="17" t="s">
        <v>132</v>
      </c>
      <c r="BE166" s="171">
        <f>IF(N166="základní",J166,0)</f>
        <v>0</v>
      </c>
      <c r="BF166" s="171">
        <f>IF(N166="snížená",J166,0)</f>
        <v>0</v>
      </c>
      <c r="BG166" s="171">
        <f>IF(N166="zákl. přenesená",J166,0)</f>
        <v>0</v>
      </c>
      <c r="BH166" s="171">
        <f>IF(N166="sníž. přenesená",J166,0)</f>
        <v>0</v>
      </c>
      <c r="BI166" s="171">
        <f>IF(N166="nulová",J166,0)</f>
        <v>0</v>
      </c>
      <c r="BJ166" s="17" t="s">
        <v>140</v>
      </c>
      <c r="BK166" s="171">
        <f>ROUND(I166*H166,2)</f>
        <v>0</v>
      </c>
      <c r="BL166" s="17" t="s">
        <v>139</v>
      </c>
      <c r="BM166" s="170" t="s">
        <v>196</v>
      </c>
    </row>
    <row r="167" spans="1:65" s="15" customFormat="1" ht="22.5">
      <c r="B167" s="189"/>
      <c r="D167" s="173" t="s">
        <v>142</v>
      </c>
      <c r="E167" s="190" t="s">
        <v>1</v>
      </c>
      <c r="F167" s="191" t="s">
        <v>197</v>
      </c>
      <c r="H167" s="190" t="s">
        <v>1</v>
      </c>
      <c r="I167" s="192"/>
      <c r="L167" s="189"/>
      <c r="M167" s="193"/>
      <c r="N167" s="194"/>
      <c r="O167" s="194"/>
      <c r="P167" s="194"/>
      <c r="Q167" s="194"/>
      <c r="R167" s="194"/>
      <c r="S167" s="194"/>
      <c r="T167" s="195"/>
      <c r="AT167" s="190" t="s">
        <v>142</v>
      </c>
      <c r="AU167" s="190" t="s">
        <v>140</v>
      </c>
      <c r="AV167" s="15" t="s">
        <v>84</v>
      </c>
      <c r="AW167" s="15" t="s">
        <v>33</v>
      </c>
      <c r="AX167" s="15" t="s">
        <v>76</v>
      </c>
      <c r="AY167" s="190" t="s">
        <v>132</v>
      </c>
    </row>
    <row r="168" spans="1:65" s="13" customFormat="1">
      <c r="B168" s="172"/>
      <c r="D168" s="173" t="s">
        <v>142</v>
      </c>
      <c r="E168" s="174" t="s">
        <v>1</v>
      </c>
      <c r="F168" s="175" t="s">
        <v>198</v>
      </c>
      <c r="H168" s="176">
        <v>0.126</v>
      </c>
      <c r="I168" s="177"/>
      <c r="L168" s="172"/>
      <c r="M168" s="178"/>
      <c r="N168" s="179"/>
      <c r="O168" s="179"/>
      <c r="P168" s="179"/>
      <c r="Q168" s="179"/>
      <c r="R168" s="179"/>
      <c r="S168" s="179"/>
      <c r="T168" s="180"/>
      <c r="AT168" s="174" t="s">
        <v>142</v>
      </c>
      <c r="AU168" s="174" t="s">
        <v>140</v>
      </c>
      <c r="AV168" s="13" t="s">
        <v>140</v>
      </c>
      <c r="AW168" s="13" t="s">
        <v>33</v>
      </c>
      <c r="AX168" s="13" t="s">
        <v>84</v>
      </c>
      <c r="AY168" s="174" t="s">
        <v>132</v>
      </c>
    </row>
    <row r="169" spans="1:65" s="2" customFormat="1" ht="21.75" customHeight="1">
      <c r="A169" s="32"/>
      <c r="B169" s="157"/>
      <c r="C169" s="158" t="s">
        <v>199</v>
      </c>
      <c r="D169" s="158" t="s">
        <v>135</v>
      </c>
      <c r="E169" s="159" t="s">
        <v>200</v>
      </c>
      <c r="F169" s="160" t="s">
        <v>201</v>
      </c>
      <c r="G169" s="161" t="s">
        <v>138</v>
      </c>
      <c r="H169" s="162">
        <v>3.25</v>
      </c>
      <c r="I169" s="163"/>
      <c r="J169" s="164">
        <f>ROUND(I169*H169,2)</f>
        <v>0</v>
      </c>
      <c r="K169" s="165"/>
      <c r="L169" s="33"/>
      <c r="M169" s="166" t="s">
        <v>1</v>
      </c>
      <c r="N169" s="167" t="s">
        <v>42</v>
      </c>
      <c r="O169" s="58"/>
      <c r="P169" s="168">
        <f>O169*H169</f>
        <v>0</v>
      </c>
      <c r="Q169" s="168">
        <v>5.67E-2</v>
      </c>
      <c r="R169" s="168">
        <f>Q169*H169</f>
        <v>0.18427499999999999</v>
      </c>
      <c r="S169" s="168">
        <v>0</v>
      </c>
      <c r="T169" s="169">
        <f>S169*H169</f>
        <v>0</v>
      </c>
      <c r="U169" s="32"/>
      <c r="V169" s="32"/>
      <c r="W169" s="32"/>
      <c r="X169" s="32"/>
      <c r="Y169" s="32"/>
      <c r="Z169" s="32"/>
      <c r="AA169" s="32"/>
      <c r="AB169" s="32"/>
      <c r="AC169" s="32"/>
      <c r="AD169" s="32"/>
      <c r="AE169" s="32"/>
      <c r="AR169" s="170" t="s">
        <v>139</v>
      </c>
      <c r="AT169" s="170" t="s">
        <v>135</v>
      </c>
      <c r="AU169" s="170" t="s">
        <v>140</v>
      </c>
      <c r="AY169" s="17" t="s">
        <v>132</v>
      </c>
      <c r="BE169" s="171">
        <f>IF(N169="základní",J169,0)</f>
        <v>0</v>
      </c>
      <c r="BF169" s="171">
        <f>IF(N169="snížená",J169,0)</f>
        <v>0</v>
      </c>
      <c r="BG169" s="171">
        <f>IF(N169="zákl. přenesená",J169,0)</f>
        <v>0</v>
      </c>
      <c r="BH169" s="171">
        <f>IF(N169="sníž. přenesená",J169,0)</f>
        <v>0</v>
      </c>
      <c r="BI169" s="171">
        <f>IF(N169="nulová",J169,0)</f>
        <v>0</v>
      </c>
      <c r="BJ169" s="17" t="s">
        <v>140</v>
      </c>
      <c r="BK169" s="171">
        <f>ROUND(I169*H169,2)</f>
        <v>0</v>
      </c>
      <c r="BL169" s="17" t="s">
        <v>139</v>
      </c>
      <c r="BM169" s="170" t="s">
        <v>202</v>
      </c>
    </row>
    <row r="170" spans="1:65" s="13" customFormat="1">
      <c r="B170" s="172"/>
      <c r="D170" s="173" t="s">
        <v>142</v>
      </c>
      <c r="E170" s="174" t="s">
        <v>1</v>
      </c>
      <c r="F170" s="175" t="s">
        <v>143</v>
      </c>
      <c r="H170" s="176">
        <v>3.25</v>
      </c>
      <c r="I170" s="177"/>
      <c r="L170" s="172"/>
      <c r="M170" s="178"/>
      <c r="N170" s="179"/>
      <c r="O170" s="179"/>
      <c r="P170" s="179"/>
      <c r="Q170" s="179"/>
      <c r="R170" s="179"/>
      <c r="S170" s="179"/>
      <c r="T170" s="180"/>
      <c r="AT170" s="174" t="s">
        <v>142</v>
      </c>
      <c r="AU170" s="174" t="s">
        <v>140</v>
      </c>
      <c r="AV170" s="13" t="s">
        <v>140</v>
      </c>
      <c r="AW170" s="13" t="s">
        <v>33</v>
      </c>
      <c r="AX170" s="13" t="s">
        <v>76</v>
      </c>
      <c r="AY170" s="174" t="s">
        <v>132</v>
      </c>
    </row>
    <row r="171" spans="1:65" s="14" customFormat="1">
      <c r="B171" s="181"/>
      <c r="D171" s="173" t="s">
        <v>142</v>
      </c>
      <c r="E171" s="182" t="s">
        <v>1</v>
      </c>
      <c r="F171" s="183" t="s">
        <v>144</v>
      </c>
      <c r="H171" s="184">
        <v>3.25</v>
      </c>
      <c r="I171" s="185"/>
      <c r="L171" s="181"/>
      <c r="M171" s="186"/>
      <c r="N171" s="187"/>
      <c r="O171" s="187"/>
      <c r="P171" s="187"/>
      <c r="Q171" s="187"/>
      <c r="R171" s="187"/>
      <c r="S171" s="187"/>
      <c r="T171" s="188"/>
      <c r="AT171" s="182" t="s">
        <v>142</v>
      </c>
      <c r="AU171" s="182" t="s">
        <v>140</v>
      </c>
      <c r="AV171" s="14" t="s">
        <v>139</v>
      </c>
      <c r="AW171" s="14" t="s">
        <v>33</v>
      </c>
      <c r="AX171" s="14" t="s">
        <v>84</v>
      </c>
      <c r="AY171" s="182" t="s">
        <v>132</v>
      </c>
    </row>
    <row r="172" spans="1:65" s="2" customFormat="1" ht="16.5" customHeight="1">
      <c r="A172" s="32"/>
      <c r="B172" s="157"/>
      <c r="C172" s="158" t="s">
        <v>8</v>
      </c>
      <c r="D172" s="158" t="s">
        <v>135</v>
      </c>
      <c r="E172" s="159" t="s">
        <v>203</v>
      </c>
      <c r="F172" s="160" t="s">
        <v>204</v>
      </c>
      <c r="G172" s="161" t="s">
        <v>205</v>
      </c>
      <c r="H172" s="162">
        <v>2</v>
      </c>
      <c r="I172" s="163"/>
      <c r="J172" s="164">
        <f>ROUND(I172*H172,2)</f>
        <v>0</v>
      </c>
      <c r="K172" s="165"/>
      <c r="L172" s="33"/>
      <c r="M172" s="166" t="s">
        <v>1</v>
      </c>
      <c r="N172" s="167" t="s">
        <v>42</v>
      </c>
      <c r="O172" s="58"/>
      <c r="P172" s="168">
        <f>O172*H172</f>
        <v>0</v>
      </c>
      <c r="Q172" s="168">
        <v>4.684E-2</v>
      </c>
      <c r="R172" s="168">
        <f>Q172*H172</f>
        <v>9.3679999999999999E-2</v>
      </c>
      <c r="S172" s="168">
        <v>0</v>
      </c>
      <c r="T172" s="169">
        <f>S172*H172</f>
        <v>0</v>
      </c>
      <c r="U172" s="32"/>
      <c r="V172" s="32"/>
      <c r="W172" s="32"/>
      <c r="X172" s="32"/>
      <c r="Y172" s="32"/>
      <c r="Z172" s="32"/>
      <c r="AA172" s="32"/>
      <c r="AB172" s="32"/>
      <c r="AC172" s="32"/>
      <c r="AD172" s="32"/>
      <c r="AE172" s="32"/>
      <c r="AR172" s="170" t="s">
        <v>139</v>
      </c>
      <c r="AT172" s="170" t="s">
        <v>135</v>
      </c>
      <c r="AU172" s="170" t="s">
        <v>140</v>
      </c>
      <c r="AY172" s="17" t="s">
        <v>132</v>
      </c>
      <c r="BE172" s="171">
        <f>IF(N172="základní",J172,0)</f>
        <v>0</v>
      </c>
      <c r="BF172" s="171">
        <f>IF(N172="snížená",J172,0)</f>
        <v>0</v>
      </c>
      <c r="BG172" s="171">
        <f>IF(N172="zákl. přenesená",J172,0)</f>
        <v>0</v>
      </c>
      <c r="BH172" s="171">
        <f>IF(N172="sníž. přenesená",J172,0)</f>
        <v>0</v>
      </c>
      <c r="BI172" s="171">
        <f>IF(N172="nulová",J172,0)</f>
        <v>0</v>
      </c>
      <c r="BJ172" s="17" t="s">
        <v>140</v>
      </c>
      <c r="BK172" s="171">
        <f>ROUND(I172*H172,2)</f>
        <v>0</v>
      </c>
      <c r="BL172" s="17" t="s">
        <v>139</v>
      </c>
      <c r="BM172" s="170" t="s">
        <v>206</v>
      </c>
    </row>
    <row r="173" spans="1:65" s="2" customFormat="1" ht="16.5" customHeight="1">
      <c r="A173" s="32"/>
      <c r="B173" s="157"/>
      <c r="C173" s="196" t="s">
        <v>207</v>
      </c>
      <c r="D173" s="196" t="s">
        <v>208</v>
      </c>
      <c r="E173" s="197" t="s">
        <v>209</v>
      </c>
      <c r="F173" s="198" t="s">
        <v>210</v>
      </c>
      <c r="G173" s="199" t="s">
        <v>205</v>
      </c>
      <c r="H173" s="200">
        <v>2</v>
      </c>
      <c r="I173" s="201"/>
      <c r="J173" s="202">
        <f>ROUND(I173*H173,2)</f>
        <v>0</v>
      </c>
      <c r="K173" s="203"/>
      <c r="L173" s="204"/>
      <c r="M173" s="205" t="s">
        <v>1</v>
      </c>
      <c r="N173" s="206" t="s">
        <v>42</v>
      </c>
      <c r="O173" s="58"/>
      <c r="P173" s="168">
        <f>O173*H173</f>
        <v>0</v>
      </c>
      <c r="Q173" s="168">
        <v>2.3470000000000001E-2</v>
      </c>
      <c r="R173" s="168">
        <f>Q173*H173</f>
        <v>4.6940000000000003E-2</v>
      </c>
      <c r="S173" s="168">
        <v>0</v>
      </c>
      <c r="T173" s="169">
        <f>S173*H173</f>
        <v>0</v>
      </c>
      <c r="U173" s="32"/>
      <c r="V173" s="32"/>
      <c r="W173" s="32"/>
      <c r="X173" s="32"/>
      <c r="Y173" s="32"/>
      <c r="Z173" s="32"/>
      <c r="AA173" s="32"/>
      <c r="AB173" s="32"/>
      <c r="AC173" s="32"/>
      <c r="AD173" s="32"/>
      <c r="AE173" s="32"/>
      <c r="AR173" s="170" t="s">
        <v>167</v>
      </c>
      <c r="AT173" s="170" t="s">
        <v>208</v>
      </c>
      <c r="AU173" s="170" t="s">
        <v>140</v>
      </c>
      <c r="AY173" s="17" t="s">
        <v>132</v>
      </c>
      <c r="BE173" s="171">
        <f>IF(N173="základní",J173,0)</f>
        <v>0</v>
      </c>
      <c r="BF173" s="171">
        <f>IF(N173="snížená",J173,0)</f>
        <v>0</v>
      </c>
      <c r="BG173" s="171">
        <f>IF(N173="zákl. přenesená",J173,0)</f>
        <v>0</v>
      </c>
      <c r="BH173" s="171">
        <f>IF(N173="sníž. přenesená",J173,0)</f>
        <v>0</v>
      </c>
      <c r="BI173" s="171">
        <f>IF(N173="nulová",J173,0)</f>
        <v>0</v>
      </c>
      <c r="BJ173" s="17" t="s">
        <v>140</v>
      </c>
      <c r="BK173" s="171">
        <f>ROUND(I173*H173,2)</f>
        <v>0</v>
      </c>
      <c r="BL173" s="17" t="s">
        <v>139</v>
      </c>
      <c r="BM173" s="170" t="s">
        <v>211</v>
      </c>
    </row>
    <row r="174" spans="1:65" s="12" customFormat="1" ht="22.9" customHeight="1">
      <c r="B174" s="144"/>
      <c r="D174" s="145" t="s">
        <v>75</v>
      </c>
      <c r="E174" s="155" t="s">
        <v>172</v>
      </c>
      <c r="F174" s="155" t="s">
        <v>212</v>
      </c>
      <c r="I174" s="147"/>
      <c r="J174" s="156">
        <f>BK174</f>
        <v>0</v>
      </c>
      <c r="L174" s="144"/>
      <c r="M174" s="149"/>
      <c r="N174" s="150"/>
      <c r="O174" s="150"/>
      <c r="P174" s="151">
        <f>SUM(P175:P194)</f>
        <v>0</v>
      </c>
      <c r="Q174" s="150"/>
      <c r="R174" s="151">
        <f>SUM(R175:R194)</f>
        <v>2.6464000000000001E-3</v>
      </c>
      <c r="S174" s="150"/>
      <c r="T174" s="152">
        <f>SUM(T175:T194)</f>
        <v>2.6484562</v>
      </c>
      <c r="AR174" s="145" t="s">
        <v>84</v>
      </c>
      <c r="AT174" s="153" t="s">
        <v>75</v>
      </c>
      <c r="AU174" s="153" t="s">
        <v>84</v>
      </c>
      <c r="AY174" s="145" t="s">
        <v>132</v>
      </c>
      <c r="BK174" s="154">
        <f>SUM(BK175:BK194)</f>
        <v>0</v>
      </c>
    </row>
    <row r="175" spans="1:65" s="2" customFormat="1" ht="21.75" customHeight="1">
      <c r="A175" s="32"/>
      <c r="B175" s="157"/>
      <c r="C175" s="158" t="s">
        <v>213</v>
      </c>
      <c r="D175" s="158" t="s">
        <v>135</v>
      </c>
      <c r="E175" s="159" t="s">
        <v>214</v>
      </c>
      <c r="F175" s="160" t="s">
        <v>215</v>
      </c>
      <c r="G175" s="161" t="s">
        <v>138</v>
      </c>
      <c r="H175" s="162">
        <v>28.984000000000002</v>
      </c>
      <c r="I175" s="163"/>
      <c r="J175" s="164">
        <f>ROUND(I175*H175,2)</f>
        <v>0</v>
      </c>
      <c r="K175" s="165"/>
      <c r="L175" s="33"/>
      <c r="M175" s="166" t="s">
        <v>1</v>
      </c>
      <c r="N175" s="167" t="s">
        <v>42</v>
      </c>
      <c r="O175" s="58"/>
      <c r="P175" s="168">
        <f>O175*H175</f>
        <v>0</v>
      </c>
      <c r="Q175" s="168">
        <v>0</v>
      </c>
      <c r="R175" s="168">
        <f>Q175*H175</f>
        <v>0</v>
      </c>
      <c r="S175" s="168">
        <v>0</v>
      </c>
      <c r="T175" s="169">
        <f>S175*H175</f>
        <v>0</v>
      </c>
      <c r="U175" s="32"/>
      <c r="V175" s="32"/>
      <c r="W175" s="32"/>
      <c r="X175" s="32"/>
      <c r="Y175" s="32"/>
      <c r="Z175" s="32"/>
      <c r="AA175" s="32"/>
      <c r="AB175" s="32"/>
      <c r="AC175" s="32"/>
      <c r="AD175" s="32"/>
      <c r="AE175" s="32"/>
      <c r="AR175" s="170" t="s">
        <v>207</v>
      </c>
      <c r="AT175" s="170" t="s">
        <v>135</v>
      </c>
      <c r="AU175" s="170" t="s">
        <v>140</v>
      </c>
      <c r="AY175" s="17" t="s">
        <v>132</v>
      </c>
      <c r="BE175" s="171">
        <f>IF(N175="základní",J175,0)</f>
        <v>0</v>
      </c>
      <c r="BF175" s="171">
        <f>IF(N175="snížená",J175,0)</f>
        <v>0</v>
      </c>
      <c r="BG175" s="171">
        <f>IF(N175="zákl. přenesená",J175,0)</f>
        <v>0</v>
      </c>
      <c r="BH175" s="171">
        <f>IF(N175="sníž. přenesená",J175,0)</f>
        <v>0</v>
      </c>
      <c r="BI175" s="171">
        <f>IF(N175="nulová",J175,0)</f>
        <v>0</v>
      </c>
      <c r="BJ175" s="17" t="s">
        <v>140</v>
      </c>
      <c r="BK175" s="171">
        <f>ROUND(I175*H175,2)</f>
        <v>0</v>
      </c>
      <c r="BL175" s="17" t="s">
        <v>207</v>
      </c>
      <c r="BM175" s="170" t="s">
        <v>216</v>
      </c>
    </row>
    <row r="176" spans="1:65" s="15" customFormat="1">
      <c r="B176" s="189"/>
      <c r="D176" s="173" t="s">
        <v>142</v>
      </c>
      <c r="E176" s="190" t="s">
        <v>1</v>
      </c>
      <c r="F176" s="191" t="s">
        <v>217</v>
      </c>
      <c r="H176" s="190" t="s">
        <v>1</v>
      </c>
      <c r="I176" s="192"/>
      <c r="L176" s="189"/>
      <c r="M176" s="193"/>
      <c r="N176" s="194"/>
      <c r="O176" s="194"/>
      <c r="P176" s="194"/>
      <c r="Q176" s="194"/>
      <c r="R176" s="194"/>
      <c r="S176" s="194"/>
      <c r="T176" s="195"/>
      <c r="AT176" s="190" t="s">
        <v>142</v>
      </c>
      <c r="AU176" s="190" t="s">
        <v>140</v>
      </c>
      <c r="AV176" s="15" t="s">
        <v>84</v>
      </c>
      <c r="AW176" s="15" t="s">
        <v>33</v>
      </c>
      <c r="AX176" s="15" t="s">
        <v>76</v>
      </c>
      <c r="AY176" s="190" t="s">
        <v>132</v>
      </c>
    </row>
    <row r="177" spans="1:65" s="13" customFormat="1">
      <c r="B177" s="172"/>
      <c r="D177" s="173" t="s">
        <v>142</v>
      </c>
      <c r="E177" s="174" t="s">
        <v>1</v>
      </c>
      <c r="F177" s="175" t="s">
        <v>218</v>
      </c>
      <c r="H177" s="176">
        <v>20.904</v>
      </c>
      <c r="I177" s="177"/>
      <c r="L177" s="172"/>
      <c r="M177" s="178"/>
      <c r="N177" s="179"/>
      <c r="O177" s="179"/>
      <c r="P177" s="179"/>
      <c r="Q177" s="179"/>
      <c r="R177" s="179"/>
      <c r="S177" s="179"/>
      <c r="T177" s="180"/>
      <c r="AT177" s="174" t="s">
        <v>142</v>
      </c>
      <c r="AU177" s="174" t="s">
        <v>140</v>
      </c>
      <c r="AV177" s="13" t="s">
        <v>140</v>
      </c>
      <c r="AW177" s="13" t="s">
        <v>33</v>
      </c>
      <c r="AX177" s="13" t="s">
        <v>76</v>
      </c>
      <c r="AY177" s="174" t="s">
        <v>132</v>
      </c>
    </row>
    <row r="178" spans="1:65" s="15" customFormat="1">
      <c r="B178" s="189"/>
      <c r="D178" s="173" t="s">
        <v>142</v>
      </c>
      <c r="E178" s="190" t="s">
        <v>1</v>
      </c>
      <c r="F178" s="191" t="s">
        <v>219</v>
      </c>
      <c r="H178" s="190" t="s">
        <v>1</v>
      </c>
      <c r="I178" s="192"/>
      <c r="L178" s="189"/>
      <c r="M178" s="193"/>
      <c r="N178" s="194"/>
      <c r="O178" s="194"/>
      <c r="P178" s="194"/>
      <c r="Q178" s="194"/>
      <c r="R178" s="194"/>
      <c r="S178" s="194"/>
      <c r="T178" s="195"/>
      <c r="AT178" s="190" t="s">
        <v>142</v>
      </c>
      <c r="AU178" s="190" t="s">
        <v>140</v>
      </c>
      <c r="AV178" s="15" t="s">
        <v>84</v>
      </c>
      <c r="AW178" s="15" t="s">
        <v>33</v>
      </c>
      <c r="AX178" s="15" t="s">
        <v>76</v>
      </c>
      <c r="AY178" s="190" t="s">
        <v>132</v>
      </c>
    </row>
    <row r="179" spans="1:65" s="13" customFormat="1">
      <c r="B179" s="172"/>
      <c r="D179" s="173" t="s">
        <v>142</v>
      </c>
      <c r="E179" s="174" t="s">
        <v>1</v>
      </c>
      <c r="F179" s="175" t="s">
        <v>176</v>
      </c>
      <c r="H179" s="176">
        <v>8.08</v>
      </c>
      <c r="I179" s="177"/>
      <c r="L179" s="172"/>
      <c r="M179" s="178"/>
      <c r="N179" s="179"/>
      <c r="O179" s="179"/>
      <c r="P179" s="179"/>
      <c r="Q179" s="179"/>
      <c r="R179" s="179"/>
      <c r="S179" s="179"/>
      <c r="T179" s="180"/>
      <c r="AT179" s="174" t="s">
        <v>142</v>
      </c>
      <c r="AU179" s="174" t="s">
        <v>140</v>
      </c>
      <c r="AV179" s="13" t="s">
        <v>140</v>
      </c>
      <c r="AW179" s="13" t="s">
        <v>33</v>
      </c>
      <c r="AX179" s="13" t="s">
        <v>76</v>
      </c>
      <c r="AY179" s="174" t="s">
        <v>132</v>
      </c>
    </row>
    <row r="180" spans="1:65" s="14" customFormat="1">
      <c r="B180" s="181"/>
      <c r="D180" s="173" t="s">
        <v>142</v>
      </c>
      <c r="E180" s="182" t="s">
        <v>1</v>
      </c>
      <c r="F180" s="183" t="s">
        <v>144</v>
      </c>
      <c r="H180" s="184">
        <v>28.984000000000002</v>
      </c>
      <c r="I180" s="185"/>
      <c r="L180" s="181"/>
      <c r="M180" s="186"/>
      <c r="N180" s="187"/>
      <c r="O180" s="187"/>
      <c r="P180" s="187"/>
      <c r="Q180" s="187"/>
      <c r="R180" s="187"/>
      <c r="S180" s="187"/>
      <c r="T180" s="188"/>
      <c r="AT180" s="182" t="s">
        <v>142</v>
      </c>
      <c r="AU180" s="182" t="s">
        <v>140</v>
      </c>
      <c r="AV180" s="14" t="s">
        <v>139</v>
      </c>
      <c r="AW180" s="14" t="s">
        <v>33</v>
      </c>
      <c r="AX180" s="14" t="s">
        <v>84</v>
      </c>
      <c r="AY180" s="182" t="s">
        <v>132</v>
      </c>
    </row>
    <row r="181" spans="1:65" s="2" customFormat="1" ht="21.75" customHeight="1">
      <c r="A181" s="32"/>
      <c r="B181" s="157"/>
      <c r="C181" s="158" t="s">
        <v>220</v>
      </c>
      <c r="D181" s="158" t="s">
        <v>135</v>
      </c>
      <c r="E181" s="159" t="s">
        <v>221</v>
      </c>
      <c r="F181" s="160" t="s">
        <v>222</v>
      </c>
      <c r="G181" s="161" t="s">
        <v>138</v>
      </c>
      <c r="H181" s="162">
        <v>19.707999999999998</v>
      </c>
      <c r="I181" s="163"/>
      <c r="J181" s="164">
        <f>ROUND(I181*H181,2)</f>
        <v>0</v>
      </c>
      <c r="K181" s="165"/>
      <c r="L181" s="33"/>
      <c r="M181" s="166" t="s">
        <v>1</v>
      </c>
      <c r="N181" s="167" t="s">
        <v>42</v>
      </c>
      <c r="O181" s="58"/>
      <c r="P181" s="168">
        <f>O181*H181</f>
        <v>0</v>
      </c>
      <c r="Q181" s="168">
        <v>0</v>
      </c>
      <c r="R181" s="168">
        <f>Q181*H181</f>
        <v>0</v>
      </c>
      <c r="S181" s="168">
        <v>1.4999999999999999E-4</v>
      </c>
      <c r="T181" s="169">
        <f>S181*H181</f>
        <v>2.9561999999999995E-3</v>
      </c>
      <c r="U181" s="32"/>
      <c r="V181" s="32"/>
      <c r="W181" s="32"/>
      <c r="X181" s="32"/>
      <c r="Y181" s="32"/>
      <c r="Z181" s="32"/>
      <c r="AA181" s="32"/>
      <c r="AB181" s="32"/>
      <c r="AC181" s="32"/>
      <c r="AD181" s="32"/>
      <c r="AE181" s="32"/>
      <c r="AR181" s="170" t="s">
        <v>207</v>
      </c>
      <c r="AT181" s="170" t="s">
        <v>135</v>
      </c>
      <c r="AU181" s="170" t="s">
        <v>140</v>
      </c>
      <c r="AY181" s="17" t="s">
        <v>132</v>
      </c>
      <c r="BE181" s="171">
        <f>IF(N181="základní",J181,0)</f>
        <v>0</v>
      </c>
      <c r="BF181" s="171">
        <f>IF(N181="snížená",J181,0)</f>
        <v>0</v>
      </c>
      <c r="BG181" s="171">
        <f>IF(N181="zákl. přenesená",J181,0)</f>
        <v>0</v>
      </c>
      <c r="BH181" s="171">
        <f>IF(N181="sníž. přenesená",J181,0)</f>
        <v>0</v>
      </c>
      <c r="BI181" s="171">
        <f>IF(N181="nulová",J181,0)</f>
        <v>0</v>
      </c>
      <c r="BJ181" s="17" t="s">
        <v>140</v>
      </c>
      <c r="BK181" s="171">
        <f>ROUND(I181*H181,2)</f>
        <v>0</v>
      </c>
      <c r="BL181" s="17" t="s">
        <v>207</v>
      </c>
      <c r="BM181" s="170" t="s">
        <v>223</v>
      </c>
    </row>
    <row r="182" spans="1:65" s="15" customFormat="1" ht="22.5">
      <c r="B182" s="189"/>
      <c r="D182" s="173" t="s">
        <v>142</v>
      </c>
      <c r="E182" s="190" t="s">
        <v>1</v>
      </c>
      <c r="F182" s="191" t="s">
        <v>224</v>
      </c>
      <c r="H182" s="190" t="s">
        <v>1</v>
      </c>
      <c r="I182" s="192"/>
      <c r="L182" s="189"/>
      <c r="M182" s="193"/>
      <c r="N182" s="194"/>
      <c r="O182" s="194"/>
      <c r="P182" s="194"/>
      <c r="Q182" s="194"/>
      <c r="R182" s="194"/>
      <c r="S182" s="194"/>
      <c r="T182" s="195"/>
      <c r="AT182" s="190" t="s">
        <v>142</v>
      </c>
      <c r="AU182" s="190" t="s">
        <v>140</v>
      </c>
      <c r="AV182" s="15" t="s">
        <v>84</v>
      </c>
      <c r="AW182" s="15" t="s">
        <v>33</v>
      </c>
      <c r="AX182" s="15" t="s">
        <v>76</v>
      </c>
      <c r="AY182" s="190" t="s">
        <v>132</v>
      </c>
    </row>
    <row r="183" spans="1:65" s="13" customFormat="1">
      <c r="B183" s="172"/>
      <c r="D183" s="173" t="s">
        <v>142</v>
      </c>
      <c r="E183" s="174" t="s">
        <v>1</v>
      </c>
      <c r="F183" s="175" t="s">
        <v>171</v>
      </c>
      <c r="H183" s="176">
        <v>19.707999999999998</v>
      </c>
      <c r="I183" s="177"/>
      <c r="L183" s="172"/>
      <c r="M183" s="178"/>
      <c r="N183" s="179"/>
      <c r="O183" s="179"/>
      <c r="P183" s="179"/>
      <c r="Q183" s="179"/>
      <c r="R183" s="179"/>
      <c r="S183" s="179"/>
      <c r="T183" s="180"/>
      <c r="AT183" s="174" t="s">
        <v>142</v>
      </c>
      <c r="AU183" s="174" t="s">
        <v>140</v>
      </c>
      <c r="AV183" s="13" t="s">
        <v>140</v>
      </c>
      <c r="AW183" s="13" t="s">
        <v>33</v>
      </c>
      <c r="AX183" s="13" t="s">
        <v>76</v>
      </c>
      <c r="AY183" s="174" t="s">
        <v>132</v>
      </c>
    </row>
    <row r="184" spans="1:65" s="14" customFormat="1">
      <c r="B184" s="181"/>
      <c r="D184" s="173" t="s">
        <v>142</v>
      </c>
      <c r="E184" s="182" t="s">
        <v>1</v>
      </c>
      <c r="F184" s="183" t="s">
        <v>144</v>
      </c>
      <c r="H184" s="184">
        <v>19.707999999999998</v>
      </c>
      <c r="I184" s="185"/>
      <c r="L184" s="181"/>
      <c r="M184" s="186"/>
      <c r="N184" s="187"/>
      <c r="O184" s="187"/>
      <c r="P184" s="187"/>
      <c r="Q184" s="187"/>
      <c r="R184" s="187"/>
      <c r="S184" s="187"/>
      <c r="T184" s="188"/>
      <c r="AT184" s="182" t="s">
        <v>142</v>
      </c>
      <c r="AU184" s="182" t="s">
        <v>140</v>
      </c>
      <c r="AV184" s="14" t="s">
        <v>139</v>
      </c>
      <c r="AW184" s="14" t="s">
        <v>33</v>
      </c>
      <c r="AX184" s="14" t="s">
        <v>84</v>
      </c>
      <c r="AY184" s="182" t="s">
        <v>132</v>
      </c>
    </row>
    <row r="185" spans="1:65" s="2" customFormat="1" ht="21.75" customHeight="1">
      <c r="A185" s="32"/>
      <c r="B185" s="157"/>
      <c r="C185" s="158" t="s">
        <v>225</v>
      </c>
      <c r="D185" s="158" t="s">
        <v>135</v>
      </c>
      <c r="E185" s="159" t="s">
        <v>226</v>
      </c>
      <c r="F185" s="160" t="s">
        <v>227</v>
      </c>
      <c r="G185" s="161" t="s">
        <v>138</v>
      </c>
      <c r="H185" s="162">
        <v>66.16</v>
      </c>
      <c r="I185" s="163"/>
      <c r="J185" s="164">
        <f>ROUND(I185*H185,2)</f>
        <v>0</v>
      </c>
      <c r="K185" s="165"/>
      <c r="L185" s="33"/>
      <c r="M185" s="166" t="s">
        <v>1</v>
      </c>
      <c r="N185" s="167" t="s">
        <v>42</v>
      </c>
      <c r="O185" s="58"/>
      <c r="P185" s="168">
        <f>O185*H185</f>
        <v>0</v>
      </c>
      <c r="Q185" s="168">
        <v>4.0000000000000003E-5</v>
      </c>
      <c r="R185" s="168">
        <f>Q185*H185</f>
        <v>2.6464000000000001E-3</v>
      </c>
      <c r="S185" s="168">
        <v>0</v>
      </c>
      <c r="T185" s="169">
        <f>S185*H185</f>
        <v>0</v>
      </c>
      <c r="U185" s="32"/>
      <c r="V185" s="32"/>
      <c r="W185" s="32"/>
      <c r="X185" s="32"/>
      <c r="Y185" s="32"/>
      <c r="Z185" s="32"/>
      <c r="AA185" s="32"/>
      <c r="AB185" s="32"/>
      <c r="AC185" s="32"/>
      <c r="AD185" s="32"/>
      <c r="AE185" s="32"/>
      <c r="AR185" s="170" t="s">
        <v>139</v>
      </c>
      <c r="AT185" s="170" t="s">
        <v>135</v>
      </c>
      <c r="AU185" s="170" t="s">
        <v>140</v>
      </c>
      <c r="AY185" s="17" t="s">
        <v>132</v>
      </c>
      <c r="BE185" s="171">
        <f>IF(N185="základní",J185,0)</f>
        <v>0</v>
      </c>
      <c r="BF185" s="171">
        <f>IF(N185="snížená",J185,0)</f>
        <v>0</v>
      </c>
      <c r="BG185" s="171">
        <f>IF(N185="zákl. přenesená",J185,0)</f>
        <v>0</v>
      </c>
      <c r="BH185" s="171">
        <f>IF(N185="sníž. přenesená",J185,0)</f>
        <v>0</v>
      </c>
      <c r="BI185" s="171">
        <f>IF(N185="nulová",J185,0)</f>
        <v>0</v>
      </c>
      <c r="BJ185" s="17" t="s">
        <v>140</v>
      </c>
      <c r="BK185" s="171">
        <f>ROUND(I185*H185,2)</f>
        <v>0</v>
      </c>
      <c r="BL185" s="17" t="s">
        <v>139</v>
      </c>
      <c r="BM185" s="170" t="s">
        <v>228</v>
      </c>
    </row>
    <row r="186" spans="1:65" s="13" customFormat="1">
      <c r="B186" s="172"/>
      <c r="D186" s="173" t="s">
        <v>142</v>
      </c>
      <c r="E186" s="174" t="s">
        <v>1</v>
      </c>
      <c r="F186" s="175" t="s">
        <v>229</v>
      </c>
      <c r="H186" s="176">
        <v>16.16</v>
      </c>
      <c r="I186" s="177"/>
      <c r="L186" s="172"/>
      <c r="M186" s="178"/>
      <c r="N186" s="179"/>
      <c r="O186" s="179"/>
      <c r="P186" s="179"/>
      <c r="Q186" s="179"/>
      <c r="R186" s="179"/>
      <c r="S186" s="179"/>
      <c r="T186" s="180"/>
      <c r="AT186" s="174" t="s">
        <v>142</v>
      </c>
      <c r="AU186" s="174" t="s">
        <v>140</v>
      </c>
      <c r="AV186" s="13" t="s">
        <v>140</v>
      </c>
      <c r="AW186" s="13" t="s">
        <v>33</v>
      </c>
      <c r="AX186" s="13" t="s">
        <v>76</v>
      </c>
      <c r="AY186" s="174" t="s">
        <v>132</v>
      </c>
    </row>
    <row r="187" spans="1:65" s="15" customFormat="1">
      <c r="B187" s="189"/>
      <c r="D187" s="173" t="s">
        <v>142</v>
      </c>
      <c r="E187" s="190" t="s">
        <v>1</v>
      </c>
      <c r="F187" s="191" t="s">
        <v>230</v>
      </c>
      <c r="H187" s="190" t="s">
        <v>1</v>
      </c>
      <c r="I187" s="192"/>
      <c r="L187" s="189"/>
      <c r="M187" s="193"/>
      <c r="N187" s="194"/>
      <c r="O187" s="194"/>
      <c r="P187" s="194"/>
      <c r="Q187" s="194"/>
      <c r="R187" s="194"/>
      <c r="S187" s="194"/>
      <c r="T187" s="195"/>
      <c r="AT187" s="190" t="s">
        <v>142</v>
      </c>
      <c r="AU187" s="190" t="s">
        <v>140</v>
      </c>
      <c r="AV187" s="15" t="s">
        <v>84</v>
      </c>
      <c r="AW187" s="15" t="s">
        <v>33</v>
      </c>
      <c r="AX187" s="15" t="s">
        <v>76</v>
      </c>
      <c r="AY187" s="190" t="s">
        <v>132</v>
      </c>
    </row>
    <row r="188" spans="1:65" s="13" customFormat="1">
      <c r="B188" s="172"/>
      <c r="D188" s="173" t="s">
        <v>142</v>
      </c>
      <c r="E188" s="174" t="s">
        <v>1</v>
      </c>
      <c r="F188" s="175" t="s">
        <v>183</v>
      </c>
      <c r="H188" s="176">
        <v>50</v>
      </c>
      <c r="I188" s="177"/>
      <c r="L188" s="172"/>
      <c r="M188" s="178"/>
      <c r="N188" s="179"/>
      <c r="O188" s="179"/>
      <c r="P188" s="179"/>
      <c r="Q188" s="179"/>
      <c r="R188" s="179"/>
      <c r="S188" s="179"/>
      <c r="T188" s="180"/>
      <c r="AT188" s="174" t="s">
        <v>142</v>
      </c>
      <c r="AU188" s="174" t="s">
        <v>140</v>
      </c>
      <c r="AV188" s="13" t="s">
        <v>140</v>
      </c>
      <c r="AW188" s="13" t="s">
        <v>33</v>
      </c>
      <c r="AX188" s="13" t="s">
        <v>76</v>
      </c>
      <c r="AY188" s="174" t="s">
        <v>132</v>
      </c>
    </row>
    <row r="189" spans="1:65" s="14" customFormat="1">
      <c r="B189" s="181"/>
      <c r="D189" s="173" t="s">
        <v>142</v>
      </c>
      <c r="E189" s="182" t="s">
        <v>1</v>
      </c>
      <c r="F189" s="183" t="s">
        <v>144</v>
      </c>
      <c r="H189" s="184">
        <v>66.16</v>
      </c>
      <c r="I189" s="185"/>
      <c r="L189" s="181"/>
      <c r="M189" s="186"/>
      <c r="N189" s="187"/>
      <c r="O189" s="187"/>
      <c r="P189" s="187"/>
      <c r="Q189" s="187"/>
      <c r="R189" s="187"/>
      <c r="S189" s="187"/>
      <c r="T189" s="188"/>
      <c r="AT189" s="182" t="s">
        <v>142</v>
      </c>
      <c r="AU189" s="182" t="s">
        <v>140</v>
      </c>
      <c r="AV189" s="14" t="s">
        <v>139</v>
      </c>
      <c r="AW189" s="14" t="s">
        <v>33</v>
      </c>
      <c r="AX189" s="14" t="s">
        <v>84</v>
      </c>
      <c r="AY189" s="182" t="s">
        <v>132</v>
      </c>
    </row>
    <row r="190" spans="1:65" s="2" customFormat="1" ht="16.5" customHeight="1">
      <c r="A190" s="32"/>
      <c r="B190" s="157"/>
      <c r="C190" s="158" t="s">
        <v>177</v>
      </c>
      <c r="D190" s="158" t="s">
        <v>135</v>
      </c>
      <c r="E190" s="159" t="s">
        <v>231</v>
      </c>
      <c r="F190" s="160" t="s">
        <v>232</v>
      </c>
      <c r="G190" s="161" t="s">
        <v>138</v>
      </c>
      <c r="H190" s="162">
        <v>26.454999999999998</v>
      </c>
      <c r="I190" s="163"/>
      <c r="J190" s="164">
        <f>ROUND(I190*H190,2)</f>
        <v>0</v>
      </c>
      <c r="K190" s="165"/>
      <c r="L190" s="33"/>
      <c r="M190" s="166" t="s">
        <v>1</v>
      </c>
      <c r="N190" s="167" t="s">
        <v>42</v>
      </c>
      <c r="O190" s="58"/>
      <c r="P190" s="168">
        <f>O190*H190</f>
        <v>0</v>
      </c>
      <c r="Q190" s="168">
        <v>0</v>
      </c>
      <c r="R190" s="168">
        <f>Q190*H190</f>
        <v>0</v>
      </c>
      <c r="S190" s="168">
        <v>0.1</v>
      </c>
      <c r="T190" s="169">
        <f>S190*H190</f>
        <v>2.6455000000000002</v>
      </c>
      <c r="U190" s="32"/>
      <c r="V190" s="32"/>
      <c r="W190" s="32"/>
      <c r="X190" s="32"/>
      <c r="Y190" s="32"/>
      <c r="Z190" s="32"/>
      <c r="AA190" s="32"/>
      <c r="AB190" s="32"/>
      <c r="AC190" s="32"/>
      <c r="AD190" s="32"/>
      <c r="AE190" s="32"/>
      <c r="AR190" s="170" t="s">
        <v>139</v>
      </c>
      <c r="AT190" s="170" t="s">
        <v>135</v>
      </c>
      <c r="AU190" s="170" t="s">
        <v>140</v>
      </c>
      <c r="AY190" s="17" t="s">
        <v>132</v>
      </c>
      <c r="BE190" s="171">
        <f>IF(N190="základní",J190,0)</f>
        <v>0</v>
      </c>
      <c r="BF190" s="171">
        <f>IF(N190="snížená",J190,0)</f>
        <v>0</v>
      </c>
      <c r="BG190" s="171">
        <f>IF(N190="zákl. přenesená",J190,0)</f>
        <v>0</v>
      </c>
      <c r="BH190" s="171">
        <f>IF(N190="sníž. přenesená",J190,0)</f>
        <v>0</v>
      </c>
      <c r="BI190" s="171">
        <f>IF(N190="nulová",J190,0)</f>
        <v>0</v>
      </c>
      <c r="BJ190" s="17" t="s">
        <v>140</v>
      </c>
      <c r="BK190" s="171">
        <f>ROUND(I190*H190,2)</f>
        <v>0</v>
      </c>
      <c r="BL190" s="17" t="s">
        <v>139</v>
      </c>
      <c r="BM190" s="170" t="s">
        <v>233</v>
      </c>
    </row>
    <row r="191" spans="1:65" s="13" customFormat="1">
      <c r="B191" s="172"/>
      <c r="D191" s="173" t="s">
        <v>142</v>
      </c>
      <c r="E191" s="174" t="s">
        <v>1</v>
      </c>
      <c r="F191" s="175" t="s">
        <v>234</v>
      </c>
      <c r="H191" s="176">
        <v>26.454999999999998</v>
      </c>
      <c r="I191" s="177"/>
      <c r="L191" s="172"/>
      <c r="M191" s="178"/>
      <c r="N191" s="179"/>
      <c r="O191" s="179"/>
      <c r="P191" s="179"/>
      <c r="Q191" s="179"/>
      <c r="R191" s="179"/>
      <c r="S191" s="179"/>
      <c r="T191" s="180"/>
      <c r="AT191" s="174" t="s">
        <v>142</v>
      </c>
      <c r="AU191" s="174" t="s">
        <v>140</v>
      </c>
      <c r="AV191" s="13" t="s">
        <v>140</v>
      </c>
      <c r="AW191" s="13" t="s">
        <v>33</v>
      </c>
      <c r="AX191" s="13" t="s">
        <v>84</v>
      </c>
      <c r="AY191" s="174" t="s">
        <v>132</v>
      </c>
    </row>
    <row r="192" spans="1:65" s="2" customFormat="1" ht="16.5" customHeight="1">
      <c r="A192" s="32"/>
      <c r="B192" s="157"/>
      <c r="C192" s="158" t="s">
        <v>7</v>
      </c>
      <c r="D192" s="158" t="s">
        <v>135</v>
      </c>
      <c r="E192" s="159" t="s">
        <v>235</v>
      </c>
      <c r="F192" s="160" t="s">
        <v>236</v>
      </c>
      <c r="G192" s="161" t="s">
        <v>138</v>
      </c>
      <c r="H192" s="162">
        <v>3.25</v>
      </c>
      <c r="I192" s="163"/>
      <c r="J192" s="164">
        <f>ROUND(I192*H192,2)</f>
        <v>0</v>
      </c>
      <c r="K192" s="165"/>
      <c r="L192" s="33"/>
      <c r="M192" s="166" t="s">
        <v>1</v>
      </c>
      <c r="N192" s="167" t="s">
        <v>42</v>
      </c>
      <c r="O192" s="58"/>
      <c r="P192" s="168">
        <f>O192*H192</f>
        <v>0</v>
      </c>
      <c r="Q192" s="168">
        <v>0</v>
      </c>
      <c r="R192" s="168">
        <f>Q192*H192</f>
        <v>0</v>
      </c>
      <c r="S192" s="168">
        <v>0</v>
      </c>
      <c r="T192" s="169">
        <f>S192*H192</f>
        <v>0</v>
      </c>
      <c r="U192" s="32"/>
      <c r="V192" s="32"/>
      <c r="W192" s="32"/>
      <c r="X192" s="32"/>
      <c r="Y192" s="32"/>
      <c r="Z192" s="32"/>
      <c r="AA192" s="32"/>
      <c r="AB192" s="32"/>
      <c r="AC192" s="32"/>
      <c r="AD192" s="32"/>
      <c r="AE192" s="32"/>
      <c r="AR192" s="170" t="s">
        <v>139</v>
      </c>
      <c r="AT192" s="170" t="s">
        <v>135</v>
      </c>
      <c r="AU192" s="170" t="s">
        <v>140</v>
      </c>
      <c r="AY192" s="17" t="s">
        <v>132</v>
      </c>
      <c r="BE192" s="171">
        <f>IF(N192="základní",J192,0)</f>
        <v>0</v>
      </c>
      <c r="BF192" s="171">
        <f>IF(N192="snížená",J192,0)</f>
        <v>0</v>
      </c>
      <c r="BG192" s="171">
        <f>IF(N192="zákl. přenesená",J192,0)</f>
        <v>0</v>
      </c>
      <c r="BH192" s="171">
        <f>IF(N192="sníž. přenesená",J192,0)</f>
        <v>0</v>
      </c>
      <c r="BI192" s="171">
        <f>IF(N192="nulová",J192,0)</f>
        <v>0</v>
      </c>
      <c r="BJ192" s="17" t="s">
        <v>140</v>
      </c>
      <c r="BK192" s="171">
        <f>ROUND(I192*H192,2)</f>
        <v>0</v>
      </c>
      <c r="BL192" s="17" t="s">
        <v>139</v>
      </c>
      <c r="BM192" s="170" t="s">
        <v>237</v>
      </c>
    </row>
    <row r="193" spans="1:65" s="13" customFormat="1">
      <c r="B193" s="172"/>
      <c r="D193" s="173" t="s">
        <v>142</v>
      </c>
      <c r="E193" s="174" t="s">
        <v>1</v>
      </c>
      <c r="F193" s="175" t="s">
        <v>143</v>
      </c>
      <c r="H193" s="176">
        <v>3.25</v>
      </c>
      <c r="I193" s="177"/>
      <c r="L193" s="172"/>
      <c r="M193" s="178"/>
      <c r="N193" s="179"/>
      <c r="O193" s="179"/>
      <c r="P193" s="179"/>
      <c r="Q193" s="179"/>
      <c r="R193" s="179"/>
      <c r="S193" s="179"/>
      <c r="T193" s="180"/>
      <c r="AT193" s="174" t="s">
        <v>142</v>
      </c>
      <c r="AU193" s="174" t="s">
        <v>140</v>
      </c>
      <c r="AV193" s="13" t="s">
        <v>140</v>
      </c>
      <c r="AW193" s="13" t="s">
        <v>33</v>
      </c>
      <c r="AX193" s="13" t="s">
        <v>76</v>
      </c>
      <c r="AY193" s="174" t="s">
        <v>132</v>
      </c>
    </row>
    <row r="194" spans="1:65" s="14" customFormat="1">
      <c r="B194" s="181"/>
      <c r="D194" s="173" t="s">
        <v>142</v>
      </c>
      <c r="E194" s="182" t="s">
        <v>1</v>
      </c>
      <c r="F194" s="183" t="s">
        <v>144</v>
      </c>
      <c r="H194" s="184">
        <v>3.25</v>
      </c>
      <c r="I194" s="185"/>
      <c r="L194" s="181"/>
      <c r="M194" s="186"/>
      <c r="N194" s="187"/>
      <c r="O194" s="187"/>
      <c r="P194" s="187"/>
      <c r="Q194" s="187"/>
      <c r="R194" s="187"/>
      <c r="S194" s="187"/>
      <c r="T194" s="188"/>
      <c r="AT194" s="182" t="s">
        <v>142</v>
      </c>
      <c r="AU194" s="182" t="s">
        <v>140</v>
      </c>
      <c r="AV194" s="14" t="s">
        <v>139</v>
      </c>
      <c r="AW194" s="14" t="s">
        <v>33</v>
      </c>
      <c r="AX194" s="14" t="s">
        <v>84</v>
      </c>
      <c r="AY194" s="182" t="s">
        <v>132</v>
      </c>
    </row>
    <row r="195" spans="1:65" s="12" customFormat="1" ht="22.9" customHeight="1">
      <c r="B195" s="144"/>
      <c r="D195" s="145" t="s">
        <v>75</v>
      </c>
      <c r="E195" s="155" t="s">
        <v>238</v>
      </c>
      <c r="F195" s="155" t="s">
        <v>239</v>
      </c>
      <c r="I195" s="147"/>
      <c r="J195" s="156">
        <f>BK195</f>
        <v>0</v>
      </c>
      <c r="L195" s="144"/>
      <c r="M195" s="149"/>
      <c r="N195" s="150"/>
      <c r="O195" s="150"/>
      <c r="P195" s="151">
        <f>SUM(P196:P202)</f>
        <v>0</v>
      </c>
      <c r="Q195" s="150"/>
      <c r="R195" s="151">
        <f>SUM(R196:R202)</f>
        <v>0</v>
      </c>
      <c r="S195" s="150"/>
      <c r="T195" s="152">
        <f>SUM(T196:T202)</f>
        <v>0</v>
      </c>
      <c r="AR195" s="145" t="s">
        <v>84</v>
      </c>
      <c r="AT195" s="153" t="s">
        <v>75</v>
      </c>
      <c r="AU195" s="153" t="s">
        <v>84</v>
      </c>
      <c r="AY195" s="145" t="s">
        <v>132</v>
      </c>
      <c r="BK195" s="154">
        <f>SUM(BK196:BK202)</f>
        <v>0</v>
      </c>
    </row>
    <row r="196" spans="1:65" s="2" customFormat="1" ht="21.75" customHeight="1">
      <c r="A196" s="32"/>
      <c r="B196" s="157"/>
      <c r="C196" s="158" t="s">
        <v>240</v>
      </c>
      <c r="D196" s="158" t="s">
        <v>135</v>
      </c>
      <c r="E196" s="159" t="s">
        <v>241</v>
      </c>
      <c r="F196" s="160" t="s">
        <v>242</v>
      </c>
      <c r="G196" s="161" t="s">
        <v>243</v>
      </c>
      <c r="H196" s="162">
        <v>3.0169999999999999</v>
      </c>
      <c r="I196" s="163"/>
      <c r="J196" s="164">
        <f>ROUND(I196*H196,2)</f>
        <v>0</v>
      </c>
      <c r="K196" s="165"/>
      <c r="L196" s="33"/>
      <c r="M196" s="166" t="s">
        <v>1</v>
      </c>
      <c r="N196" s="167" t="s">
        <v>42</v>
      </c>
      <c r="O196" s="58"/>
      <c r="P196" s="168">
        <f>O196*H196</f>
        <v>0</v>
      </c>
      <c r="Q196" s="168">
        <v>0</v>
      </c>
      <c r="R196" s="168">
        <f>Q196*H196</f>
        <v>0</v>
      </c>
      <c r="S196" s="168">
        <v>0</v>
      </c>
      <c r="T196" s="169">
        <f>S196*H196</f>
        <v>0</v>
      </c>
      <c r="U196" s="32"/>
      <c r="V196" s="32"/>
      <c r="W196" s="32"/>
      <c r="X196" s="32"/>
      <c r="Y196" s="32"/>
      <c r="Z196" s="32"/>
      <c r="AA196" s="32"/>
      <c r="AB196" s="32"/>
      <c r="AC196" s="32"/>
      <c r="AD196" s="32"/>
      <c r="AE196" s="32"/>
      <c r="AR196" s="170" t="s">
        <v>139</v>
      </c>
      <c r="AT196" s="170" t="s">
        <v>135</v>
      </c>
      <c r="AU196" s="170" t="s">
        <v>140</v>
      </c>
      <c r="AY196" s="17" t="s">
        <v>132</v>
      </c>
      <c r="BE196" s="171">
        <f>IF(N196="základní",J196,0)</f>
        <v>0</v>
      </c>
      <c r="BF196" s="171">
        <f>IF(N196="snížená",J196,0)</f>
        <v>0</v>
      </c>
      <c r="BG196" s="171">
        <f>IF(N196="zákl. přenesená",J196,0)</f>
        <v>0</v>
      </c>
      <c r="BH196" s="171">
        <f>IF(N196="sníž. přenesená",J196,0)</f>
        <v>0</v>
      </c>
      <c r="BI196" s="171">
        <f>IF(N196="nulová",J196,0)</f>
        <v>0</v>
      </c>
      <c r="BJ196" s="17" t="s">
        <v>140</v>
      </c>
      <c r="BK196" s="171">
        <f>ROUND(I196*H196,2)</f>
        <v>0</v>
      </c>
      <c r="BL196" s="17" t="s">
        <v>139</v>
      </c>
      <c r="BM196" s="170" t="s">
        <v>244</v>
      </c>
    </row>
    <row r="197" spans="1:65" s="2" customFormat="1" ht="21.75" customHeight="1">
      <c r="A197" s="32"/>
      <c r="B197" s="157"/>
      <c r="C197" s="158" t="s">
        <v>245</v>
      </c>
      <c r="D197" s="158" t="s">
        <v>135</v>
      </c>
      <c r="E197" s="159" t="s">
        <v>246</v>
      </c>
      <c r="F197" s="160" t="s">
        <v>247</v>
      </c>
      <c r="G197" s="161" t="s">
        <v>243</v>
      </c>
      <c r="H197" s="162">
        <v>150.85</v>
      </c>
      <c r="I197" s="163"/>
      <c r="J197" s="164">
        <f>ROUND(I197*H197,2)</f>
        <v>0</v>
      </c>
      <c r="K197" s="165"/>
      <c r="L197" s="33"/>
      <c r="M197" s="166" t="s">
        <v>1</v>
      </c>
      <c r="N197" s="167" t="s">
        <v>42</v>
      </c>
      <c r="O197" s="58"/>
      <c r="P197" s="168">
        <f>O197*H197</f>
        <v>0</v>
      </c>
      <c r="Q197" s="168">
        <v>0</v>
      </c>
      <c r="R197" s="168">
        <f>Q197*H197</f>
        <v>0</v>
      </c>
      <c r="S197" s="168">
        <v>0</v>
      </c>
      <c r="T197" s="169">
        <f>S197*H197</f>
        <v>0</v>
      </c>
      <c r="U197" s="32"/>
      <c r="V197" s="32"/>
      <c r="W197" s="32"/>
      <c r="X197" s="32"/>
      <c r="Y197" s="32"/>
      <c r="Z197" s="32"/>
      <c r="AA197" s="32"/>
      <c r="AB197" s="32"/>
      <c r="AC197" s="32"/>
      <c r="AD197" s="32"/>
      <c r="AE197" s="32"/>
      <c r="AR197" s="170" t="s">
        <v>139</v>
      </c>
      <c r="AT197" s="170" t="s">
        <v>135</v>
      </c>
      <c r="AU197" s="170" t="s">
        <v>140</v>
      </c>
      <c r="AY197" s="17" t="s">
        <v>132</v>
      </c>
      <c r="BE197" s="171">
        <f>IF(N197="základní",J197,0)</f>
        <v>0</v>
      </c>
      <c r="BF197" s="171">
        <f>IF(N197="snížená",J197,0)</f>
        <v>0</v>
      </c>
      <c r="BG197" s="171">
        <f>IF(N197="zákl. přenesená",J197,0)</f>
        <v>0</v>
      </c>
      <c r="BH197" s="171">
        <f>IF(N197="sníž. přenesená",J197,0)</f>
        <v>0</v>
      </c>
      <c r="BI197" s="171">
        <f>IF(N197="nulová",J197,0)</f>
        <v>0</v>
      </c>
      <c r="BJ197" s="17" t="s">
        <v>140</v>
      </c>
      <c r="BK197" s="171">
        <f>ROUND(I197*H197,2)</f>
        <v>0</v>
      </c>
      <c r="BL197" s="17" t="s">
        <v>139</v>
      </c>
      <c r="BM197" s="170" t="s">
        <v>248</v>
      </c>
    </row>
    <row r="198" spans="1:65" s="13" customFormat="1">
      <c r="B198" s="172"/>
      <c r="D198" s="173" t="s">
        <v>142</v>
      </c>
      <c r="F198" s="175" t="s">
        <v>249</v>
      </c>
      <c r="H198" s="176">
        <v>150.85</v>
      </c>
      <c r="I198" s="177"/>
      <c r="L198" s="172"/>
      <c r="M198" s="178"/>
      <c r="N198" s="179"/>
      <c r="O198" s="179"/>
      <c r="P198" s="179"/>
      <c r="Q198" s="179"/>
      <c r="R198" s="179"/>
      <c r="S198" s="179"/>
      <c r="T198" s="180"/>
      <c r="AT198" s="174" t="s">
        <v>142</v>
      </c>
      <c r="AU198" s="174" t="s">
        <v>140</v>
      </c>
      <c r="AV198" s="13" t="s">
        <v>140</v>
      </c>
      <c r="AW198" s="13" t="s">
        <v>3</v>
      </c>
      <c r="AX198" s="13" t="s">
        <v>84</v>
      </c>
      <c r="AY198" s="174" t="s">
        <v>132</v>
      </c>
    </row>
    <row r="199" spans="1:65" s="2" customFormat="1" ht="21.75" customHeight="1">
      <c r="A199" s="32"/>
      <c r="B199" s="157"/>
      <c r="C199" s="158" t="s">
        <v>250</v>
      </c>
      <c r="D199" s="158" t="s">
        <v>135</v>
      </c>
      <c r="E199" s="159" t="s">
        <v>251</v>
      </c>
      <c r="F199" s="160" t="s">
        <v>252</v>
      </c>
      <c r="G199" s="161" t="s">
        <v>243</v>
      </c>
      <c r="H199" s="162">
        <v>3.0169999999999999</v>
      </c>
      <c r="I199" s="163"/>
      <c r="J199" s="164">
        <f>ROUND(I199*H199,2)</f>
        <v>0</v>
      </c>
      <c r="K199" s="165"/>
      <c r="L199" s="33"/>
      <c r="M199" s="166" t="s">
        <v>1</v>
      </c>
      <c r="N199" s="167" t="s">
        <v>42</v>
      </c>
      <c r="O199" s="58"/>
      <c r="P199" s="168">
        <f>O199*H199</f>
        <v>0</v>
      </c>
      <c r="Q199" s="168">
        <v>0</v>
      </c>
      <c r="R199" s="168">
        <f>Q199*H199</f>
        <v>0</v>
      </c>
      <c r="S199" s="168">
        <v>0</v>
      </c>
      <c r="T199" s="169">
        <f>S199*H199</f>
        <v>0</v>
      </c>
      <c r="U199" s="32"/>
      <c r="V199" s="32"/>
      <c r="W199" s="32"/>
      <c r="X199" s="32"/>
      <c r="Y199" s="32"/>
      <c r="Z199" s="32"/>
      <c r="AA199" s="32"/>
      <c r="AB199" s="32"/>
      <c r="AC199" s="32"/>
      <c r="AD199" s="32"/>
      <c r="AE199" s="32"/>
      <c r="AR199" s="170" t="s">
        <v>139</v>
      </c>
      <c r="AT199" s="170" t="s">
        <v>135</v>
      </c>
      <c r="AU199" s="170" t="s">
        <v>140</v>
      </c>
      <c r="AY199" s="17" t="s">
        <v>132</v>
      </c>
      <c r="BE199" s="171">
        <f>IF(N199="základní",J199,0)</f>
        <v>0</v>
      </c>
      <c r="BF199" s="171">
        <f>IF(N199="snížená",J199,0)</f>
        <v>0</v>
      </c>
      <c r="BG199" s="171">
        <f>IF(N199="zákl. přenesená",J199,0)</f>
        <v>0</v>
      </c>
      <c r="BH199" s="171">
        <f>IF(N199="sníž. přenesená",J199,0)</f>
        <v>0</v>
      </c>
      <c r="BI199" s="171">
        <f>IF(N199="nulová",J199,0)</f>
        <v>0</v>
      </c>
      <c r="BJ199" s="17" t="s">
        <v>140</v>
      </c>
      <c r="BK199" s="171">
        <f>ROUND(I199*H199,2)</f>
        <v>0</v>
      </c>
      <c r="BL199" s="17" t="s">
        <v>139</v>
      </c>
      <c r="BM199" s="170" t="s">
        <v>253</v>
      </c>
    </row>
    <row r="200" spans="1:65" s="2" customFormat="1" ht="21.75" customHeight="1">
      <c r="A200" s="32"/>
      <c r="B200" s="157"/>
      <c r="C200" s="158" t="s">
        <v>254</v>
      </c>
      <c r="D200" s="158" t="s">
        <v>135</v>
      </c>
      <c r="E200" s="159" t="s">
        <v>255</v>
      </c>
      <c r="F200" s="160" t="s">
        <v>256</v>
      </c>
      <c r="G200" s="161" t="s">
        <v>243</v>
      </c>
      <c r="H200" s="162">
        <v>27.152999999999999</v>
      </c>
      <c r="I200" s="163"/>
      <c r="J200" s="164">
        <f>ROUND(I200*H200,2)</f>
        <v>0</v>
      </c>
      <c r="K200" s="165"/>
      <c r="L200" s="33"/>
      <c r="M200" s="166" t="s">
        <v>1</v>
      </c>
      <c r="N200" s="167" t="s">
        <v>42</v>
      </c>
      <c r="O200" s="58"/>
      <c r="P200" s="168">
        <f>O200*H200</f>
        <v>0</v>
      </c>
      <c r="Q200" s="168">
        <v>0</v>
      </c>
      <c r="R200" s="168">
        <f>Q200*H200</f>
        <v>0</v>
      </c>
      <c r="S200" s="168">
        <v>0</v>
      </c>
      <c r="T200" s="169">
        <f>S200*H200</f>
        <v>0</v>
      </c>
      <c r="U200" s="32"/>
      <c r="V200" s="32"/>
      <c r="W200" s="32"/>
      <c r="X200" s="32"/>
      <c r="Y200" s="32"/>
      <c r="Z200" s="32"/>
      <c r="AA200" s="32"/>
      <c r="AB200" s="32"/>
      <c r="AC200" s="32"/>
      <c r="AD200" s="32"/>
      <c r="AE200" s="32"/>
      <c r="AR200" s="170" t="s">
        <v>139</v>
      </c>
      <c r="AT200" s="170" t="s">
        <v>135</v>
      </c>
      <c r="AU200" s="170" t="s">
        <v>140</v>
      </c>
      <c r="AY200" s="17" t="s">
        <v>132</v>
      </c>
      <c r="BE200" s="171">
        <f>IF(N200="základní",J200,0)</f>
        <v>0</v>
      </c>
      <c r="BF200" s="171">
        <f>IF(N200="snížená",J200,0)</f>
        <v>0</v>
      </c>
      <c r="BG200" s="171">
        <f>IF(N200="zákl. přenesená",J200,0)</f>
        <v>0</v>
      </c>
      <c r="BH200" s="171">
        <f>IF(N200="sníž. přenesená",J200,0)</f>
        <v>0</v>
      </c>
      <c r="BI200" s="171">
        <f>IF(N200="nulová",J200,0)</f>
        <v>0</v>
      </c>
      <c r="BJ200" s="17" t="s">
        <v>140</v>
      </c>
      <c r="BK200" s="171">
        <f>ROUND(I200*H200,2)</f>
        <v>0</v>
      </c>
      <c r="BL200" s="17" t="s">
        <v>139</v>
      </c>
      <c r="BM200" s="170" t="s">
        <v>257</v>
      </c>
    </row>
    <row r="201" spans="1:65" s="13" customFormat="1">
      <c r="B201" s="172"/>
      <c r="D201" s="173" t="s">
        <v>142</v>
      </c>
      <c r="F201" s="175" t="s">
        <v>258</v>
      </c>
      <c r="H201" s="176">
        <v>27.152999999999999</v>
      </c>
      <c r="I201" s="177"/>
      <c r="L201" s="172"/>
      <c r="M201" s="178"/>
      <c r="N201" s="179"/>
      <c r="O201" s="179"/>
      <c r="P201" s="179"/>
      <c r="Q201" s="179"/>
      <c r="R201" s="179"/>
      <c r="S201" s="179"/>
      <c r="T201" s="180"/>
      <c r="AT201" s="174" t="s">
        <v>142</v>
      </c>
      <c r="AU201" s="174" t="s">
        <v>140</v>
      </c>
      <c r="AV201" s="13" t="s">
        <v>140</v>
      </c>
      <c r="AW201" s="13" t="s">
        <v>3</v>
      </c>
      <c r="AX201" s="13" t="s">
        <v>84</v>
      </c>
      <c r="AY201" s="174" t="s">
        <v>132</v>
      </c>
    </row>
    <row r="202" spans="1:65" s="2" customFormat="1" ht="21.75" customHeight="1">
      <c r="A202" s="32"/>
      <c r="B202" s="157"/>
      <c r="C202" s="158" t="s">
        <v>259</v>
      </c>
      <c r="D202" s="158" t="s">
        <v>135</v>
      </c>
      <c r="E202" s="159" t="s">
        <v>260</v>
      </c>
      <c r="F202" s="160" t="s">
        <v>261</v>
      </c>
      <c r="G202" s="161" t="s">
        <v>243</v>
      </c>
      <c r="H202" s="162">
        <v>3.0169999999999999</v>
      </c>
      <c r="I202" s="163"/>
      <c r="J202" s="164">
        <f>ROUND(I202*H202,2)</f>
        <v>0</v>
      </c>
      <c r="K202" s="165"/>
      <c r="L202" s="33"/>
      <c r="M202" s="166" t="s">
        <v>1</v>
      </c>
      <c r="N202" s="167" t="s">
        <v>42</v>
      </c>
      <c r="O202" s="58"/>
      <c r="P202" s="168">
        <f>O202*H202</f>
        <v>0</v>
      </c>
      <c r="Q202" s="168">
        <v>0</v>
      </c>
      <c r="R202" s="168">
        <f>Q202*H202</f>
        <v>0</v>
      </c>
      <c r="S202" s="168">
        <v>0</v>
      </c>
      <c r="T202" s="169">
        <f>S202*H202</f>
        <v>0</v>
      </c>
      <c r="U202" s="32"/>
      <c r="V202" s="32"/>
      <c r="W202" s="32"/>
      <c r="X202" s="32"/>
      <c r="Y202" s="32"/>
      <c r="Z202" s="32"/>
      <c r="AA202" s="32"/>
      <c r="AB202" s="32"/>
      <c r="AC202" s="32"/>
      <c r="AD202" s="32"/>
      <c r="AE202" s="32"/>
      <c r="AR202" s="170" t="s">
        <v>139</v>
      </c>
      <c r="AT202" s="170" t="s">
        <v>135</v>
      </c>
      <c r="AU202" s="170" t="s">
        <v>140</v>
      </c>
      <c r="AY202" s="17" t="s">
        <v>132</v>
      </c>
      <c r="BE202" s="171">
        <f>IF(N202="základní",J202,0)</f>
        <v>0</v>
      </c>
      <c r="BF202" s="171">
        <f>IF(N202="snížená",J202,0)</f>
        <v>0</v>
      </c>
      <c r="BG202" s="171">
        <f>IF(N202="zákl. přenesená",J202,0)</f>
        <v>0</v>
      </c>
      <c r="BH202" s="171">
        <f>IF(N202="sníž. přenesená",J202,0)</f>
        <v>0</v>
      </c>
      <c r="BI202" s="171">
        <f>IF(N202="nulová",J202,0)</f>
        <v>0</v>
      </c>
      <c r="BJ202" s="17" t="s">
        <v>140</v>
      </c>
      <c r="BK202" s="171">
        <f>ROUND(I202*H202,2)</f>
        <v>0</v>
      </c>
      <c r="BL202" s="17" t="s">
        <v>139</v>
      </c>
      <c r="BM202" s="170" t="s">
        <v>262</v>
      </c>
    </row>
    <row r="203" spans="1:65" s="12" customFormat="1" ht="22.9" customHeight="1">
      <c r="B203" s="144"/>
      <c r="D203" s="145" t="s">
        <v>75</v>
      </c>
      <c r="E203" s="155" t="s">
        <v>263</v>
      </c>
      <c r="F203" s="155" t="s">
        <v>264</v>
      </c>
      <c r="I203" s="147"/>
      <c r="J203" s="156">
        <f>BK203</f>
        <v>0</v>
      </c>
      <c r="L203" s="144"/>
      <c r="M203" s="149"/>
      <c r="N203" s="150"/>
      <c r="O203" s="150"/>
      <c r="P203" s="151">
        <f>SUM(P204:P206)</f>
        <v>0</v>
      </c>
      <c r="Q203" s="150"/>
      <c r="R203" s="151">
        <f>SUM(R204:R206)</f>
        <v>0</v>
      </c>
      <c r="S203" s="150"/>
      <c r="T203" s="152">
        <f>SUM(T204:T206)</f>
        <v>0</v>
      </c>
      <c r="AR203" s="145" t="s">
        <v>84</v>
      </c>
      <c r="AT203" s="153" t="s">
        <v>75</v>
      </c>
      <c r="AU203" s="153" t="s">
        <v>84</v>
      </c>
      <c r="AY203" s="145" t="s">
        <v>132</v>
      </c>
      <c r="BK203" s="154">
        <f>SUM(BK204:BK206)</f>
        <v>0</v>
      </c>
    </row>
    <row r="204" spans="1:65" s="2" customFormat="1" ht="16.5" customHeight="1">
      <c r="A204" s="32"/>
      <c r="B204" s="157"/>
      <c r="C204" s="158" t="s">
        <v>265</v>
      </c>
      <c r="D204" s="158" t="s">
        <v>135</v>
      </c>
      <c r="E204" s="159" t="s">
        <v>266</v>
      </c>
      <c r="F204" s="160" t="s">
        <v>267</v>
      </c>
      <c r="G204" s="161" t="s">
        <v>243</v>
      </c>
      <c r="H204" s="162">
        <v>0.879</v>
      </c>
      <c r="I204" s="163"/>
      <c r="J204" s="164">
        <f>ROUND(I204*H204,2)</f>
        <v>0</v>
      </c>
      <c r="K204" s="165"/>
      <c r="L204" s="33"/>
      <c r="M204" s="166" t="s">
        <v>1</v>
      </c>
      <c r="N204" s="167" t="s">
        <v>42</v>
      </c>
      <c r="O204" s="58"/>
      <c r="P204" s="168">
        <f>O204*H204</f>
        <v>0</v>
      </c>
      <c r="Q204" s="168">
        <v>0</v>
      </c>
      <c r="R204" s="168">
        <f>Q204*H204</f>
        <v>0</v>
      </c>
      <c r="S204" s="168">
        <v>0</v>
      </c>
      <c r="T204" s="169">
        <f>S204*H204</f>
        <v>0</v>
      </c>
      <c r="U204" s="32"/>
      <c r="V204" s="32"/>
      <c r="W204" s="32"/>
      <c r="X204" s="32"/>
      <c r="Y204" s="32"/>
      <c r="Z204" s="32"/>
      <c r="AA204" s="32"/>
      <c r="AB204" s="32"/>
      <c r="AC204" s="32"/>
      <c r="AD204" s="32"/>
      <c r="AE204" s="32"/>
      <c r="AR204" s="170" t="s">
        <v>139</v>
      </c>
      <c r="AT204" s="170" t="s">
        <v>135</v>
      </c>
      <c r="AU204" s="170" t="s">
        <v>140</v>
      </c>
      <c r="AY204" s="17" t="s">
        <v>132</v>
      </c>
      <c r="BE204" s="171">
        <f>IF(N204="základní",J204,0)</f>
        <v>0</v>
      </c>
      <c r="BF204" s="171">
        <f>IF(N204="snížená",J204,0)</f>
        <v>0</v>
      </c>
      <c r="BG204" s="171">
        <f>IF(N204="zákl. přenesená",J204,0)</f>
        <v>0</v>
      </c>
      <c r="BH204" s="171">
        <f>IF(N204="sníž. přenesená",J204,0)</f>
        <v>0</v>
      </c>
      <c r="BI204" s="171">
        <f>IF(N204="nulová",J204,0)</f>
        <v>0</v>
      </c>
      <c r="BJ204" s="17" t="s">
        <v>140</v>
      </c>
      <c r="BK204" s="171">
        <f>ROUND(I204*H204,2)</f>
        <v>0</v>
      </c>
      <c r="BL204" s="17" t="s">
        <v>139</v>
      </c>
      <c r="BM204" s="170" t="s">
        <v>268</v>
      </c>
    </row>
    <row r="205" spans="1:65" s="2" customFormat="1" ht="21.75" customHeight="1">
      <c r="A205" s="32"/>
      <c r="B205" s="157"/>
      <c r="C205" s="158" t="s">
        <v>269</v>
      </c>
      <c r="D205" s="158" t="s">
        <v>135</v>
      </c>
      <c r="E205" s="159" t="s">
        <v>270</v>
      </c>
      <c r="F205" s="160" t="s">
        <v>271</v>
      </c>
      <c r="G205" s="161" t="s">
        <v>243</v>
      </c>
      <c r="H205" s="162">
        <v>0.879</v>
      </c>
      <c r="I205" s="163"/>
      <c r="J205" s="164">
        <f>ROUND(I205*H205,2)</f>
        <v>0</v>
      </c>
      <c r="K205" s="165"/>
      <c r="L205" s="33"/>
      <c r="M205" s="166" t="s">
        <v>1</v>
      </c>
      <c r="N205" s="167" t="s">
        <v>42</v>
      </c>
      <c r="O205" s="58"/>
      <c r="P205" s="168">
        <f>O205*H205</f>
        <v>0</v>
      </c>
      <c r="Q205" s="168">
        <v>0</v>
      </c>
      <c r="R205" s="168">
        <f>Q205*H205</f>
        <v>0</v>
      </c>
      <c r="S205" s="168">
        <v>0</v>
      </c>
      <c r="T205" s="169">
        <f>S205*H205</f>
        <v>0</v>
      </c>
      <c r="U205" s="32"/>
      <c r="V205" s="32"/>
      <c r="W205" s="32"/>
      <c r="X205" s="32"/>
      <c r="Y205" s="32"/>
      <c r="Z205" s="32"/>
      <c r="AA205" s="32"/>
      <c r="AB205" s="32"/>
      <c r="AC205" s="32"/>
      <c r="AD205" s="32"/>
      <c r="AE205" s="32"/>
      <c r="AR205" s="170" t="s">
        <v>139</v>
      </c>
      <c r="AT205" s="170" t="s">
        <v>135</v>
      </c>
      <c r="AU205" s="170" t="s">
        <v>140</v>
      </c>
      <c r="AY205" s="17" t="s">
        <v>132</v>
      </c>
      <c r="BE205" s="171">
        <f>IF(N205="základní",J205,0)</f>
        <v>0</v>
      </c>
      <c r="BF205" s="171">
        <f>IF(N205="snížená",J205,0)</f>
        <v>0</v>
      </c>
      <c r="BG205" s="171">
        <f>IF(N205="zákl. přenesená",J205,0)</f>
        <v>0</v>
      </c>
      <c r="BH205" s="171">
        <f>IF(N205="sníž. přenesená",J205,0)</f>
        <v>0</v>
      </c>
      <c r="BI205" s="171">
        <f>IF(N205="nulová",J205,0)</f>
        <v>0</v>
      </c>
      <c r="BJ205" s="17" t="s">
        <v>140</v>
      </c>
      <c r="BK205" s="171">
        <f>ROUND(I205*H205,2)</f>
        <v>0</v>
      </c>
      <c r="BL205" s="17" t="s">
        <v>139</v>
      </c>
      <c r="BM205" s="170" t="s">
        <v>272</v>
      </c>
    </row>
    <row r="206" spans="1:65" s="2" customFormat="1" ht="21.75" customHeight="1">
      <c r="A206" s="32"/>
      <c r="B206" s="157"/>
      <c r="C206" s="158" t="s">
        <v>273</v>
      </c>
      <c r="D206" s="158" t="s">
        <v>135</v>
      </c>
      <c r="E206" s="159" t="s">
        <v>274</v>
      </c>
      <c r="F206" s="160" t="s">
        <v>275</v>
      </c>
      <c r="G206" s="161" t="s">
        <v>243</v>
      </c>
      <c r="H206" s="162">
        <v>0.879</v>
      </c>
      <c r="I206" s="163"/>
      <c r="J206" s="164">
        <f>ROUND(I206*H206,2)</f>
        <v>0</v>
      </c>
      <c r="K206" s="165"/>
      <c r="L206" s="33"/>
      <c r="M206" s="166" t="s">
        <v>1</v>
      </c>
      <c r="N206" s="167" t="s">
        <v>42</v>
      </c>
      <c r="O206" s="58"/>
      <c r="P206" s="168">
        <f>O206*H206</f>
        <v>0</v>
      </c>
      <c r="Q206" s="168">
        <v>0</v>
      </c>
      <c r="R206" s="168">
        <f>Q206*H206</f>
        <v>0</v>
      </c>
      <c r="S206" s="168">
        <v>0</v>
      </c>
      <c r="T206" s="169">
        <f>S206*H206</f>
        <v>0</v>
      </c>
      <c r="U206" s="32"/>
      <c r="V206" s="32"/>
      <c r="W206" s="32"/>
      <c r="X206" s="32"/>
      <c r="Y206" s="32"/>
      <c r="Z206" s="32"/>
      <c r="AA206" s="32"/>
      <c r="AB206" s="32"/>
      <c r="AC206" s="32"/>
      <c r="AD206" s="32"/>
      <c r="AE206" s="32"/>
      <c r="AR206" s="170" t="s">
        <v>139</v>
      </c>
      <c r="AT206" s="170" t="s">
        <v>135</v>
      </c>
      <c r="AU206" s="170" t="s">
        <v>140</v>
      </c>
      <c r="AY206" s="17" t="s">
        <v>132</v>
      </c>
      <c r="BE206" s="171">
        <f>IF(N206="základní",J206,0)</f>
        <v>0</v>
      </c>
      <c r="BF206" s="171">
        <f>IF(N206="snížená",J206,0)</f>
        <v>0</v>
      </c>
      <c r="BG206" s="171">
        <f>IF(N206="zákl. přenesená",J206,0)</f>
        <v>0</v>
      </c>
      <c r="BH206" s="171">
        <f>IF(N206="sníž. přenesená",J206,0)</f>
        <v>0</v>
      </c>
      <c r="BI206" s="171">
        <f>IF(N206="nulová",J206,0)</f>
        <v>0</v>
      </c>
      <c r="BJ206" s="17" t="s">
        <v>140</v>
      </c>
      <c r="BK206" s="171">
        <f>ROUND(I206*H206,2)</f>
        <v>0</v>
      </c>
      <c r="BL206" s="17" t="s">
        <v>139</v>
      </c>
      <c r="BM206" s="170" t="s">
        <v>276</v>
      </c>
    </row>
    <row r="207" spans="1:65" s="12" customFormat="1" ht="25.9" customHeight="1">
      <c r="B207" s="144"/>
      <c r="D207" s="145" t="s">
        <v>75</v>
      </c>
      <c r="E207" s="146" t="s">
        <v>277</v>
      </c>
      <c r="F207" s="146" t="s">
        <v>278</v>
      </c>
      <c r="I207" s="147"/>
      <c r="J207" s="148">
        <f>BK207</f>
        <v>0</v>
      </c>
      <c r="L207" s="144"/>
      <c r="M207" s="149"/>
      <c r="N207" s="150"/>
      <c r="O207" s="150"/>
      <c r="P207" s="151">
        <f>P208+P231+P242+P254+P274+P278+P298+P304+P323+P343+P353+P364+P380+P386</f>
        <v>0</v>
      </c>
      <c r="Q207" s="150"/>
      <c r="R207" s="151">
        <f>R208+R231+R242+R254+R274+R278+R298+R304+R323+R343+R353+R364+R380+R386</f>
        <v>1.9416946499999999</v>
      </c>
      <c r="S207" s="150"/>
      <c r="T207" s="152">
        <f>T208+T231+T242+T254+T274+T278+T298+T304+T323+T343+T353+T364+T380+T386</f>
        <v>0.36812535999999996</v>
      </c>
      <c r="AR207" s="145" t="s">
        <v>140</v>
      </c>
      <c r="AT207" s="153" t="s">
        <v>75</v>
      </c>
      <c r="AU207" s="153" t="s">
        <v>76</v>
      </c>
      <c r="AY207" s="145" t="s">
        <v>132</v>
      </c>
      <c r="BK207" s="154">
        <f>BK208+BK231+BK242+BK254+BK274+BK278+BK298+BK304+BK323+BK343+BK353+BK364+BK380+BK386</f>
        <v>0</v>
      </c>
    </row>
    <row r="208" spans="1:65" s="12" customFormat="1" ht="22.9" customHeight="1">
      <c r="B208" s="144"/>
      <c r="D208" s="145" t="s">
        <v>75</v>
      </c>
      <c r="E208" s="155" t="s">
        <v>279</v>
      </c>
      <c r="F208" s="155" t="s">
        <v>280</v>
      </c>
      <c r="I208" s="147"/>
      <c r="J208" s="156">
        <f>BK208</f>
        <v>0</v>
      </c>
      <c r="L208" s="144"/>
      <c r="M208" s="149"/>
      <c r="N208" s="150"/>
      <c r="O208" s="150"/>
      <c r="P208" s="151">
        <f>SUM(P209:P230)</f>
        <v>0</v>
      </c>
      <c r="Q208" s="150"/>
      <c r="R208" s="151">
        <f>SUM(R209:R230)</f>
        <v>3.0399120000000002E-2</v>
      </c>
      <c r="S208" s="150"/>
      <c r="T208" s="152">
        <f>SUM(T209:T230)</f>
        <v>0</v>
      </c>
      <c r="AR208" s="145" t="s">
        <v>140</v>
      </c>
      <c r="AT208" s="153" t="s">
        <v>75</v>
      </c>
      <c r="AU208" s="153" t="s">
        <v>84</v>
      </c>
      <c r="AY208" s="145" t="s">
        <v>132</v>
      </c>
      <c r="BK208" s="154">
        <f>SUM(BK209:BK230)</f>
        <v>0</v>
      </c>
    </row>
    <row r="209" spans="1:65" s="2" customFormat="1" ht="21.75" customHeight="1">
      <c r="A209" s="32"/>
      <c r="B209" s="157"/>
      <c r="C209" s="158" t="s">
        <v>281</v>
      </c>
      <c r="D209" s="158" t="s">
        <v>135</v>
      </c>
      <c r="E209" s="159" t="s">
        <v>282</v>
      </c>
      <c r="F209" s="160" t="s">
        <v>283</v>
      </c>
      <c r="G209" s="161" t="s">
        <v>138</v>
      </c>
      <c r="H209" s="162">
        <v>3.25</v>
      </c>
      <c r="I209" s="163"/>
      <c r="J209" s="164">
        <f>ROUND(I209*H209,2)</f>
        <v>0</v>
      </c>
      <c r="K209" s="165"/>
      <c r="L209" s="33"/>
      <c r="M209" s="166" t="s">
        <v>1</v>
      </c>
      <c r="N209" s="167" t="s">
        <v>42</v>
      </c>
      <c r="O209" s="58"/>
      <c r="P209" s="168">
        <f>O209*H209</f>
        <v>0</v>
      </c>
      <c r="Q209" s="168">
        <v>0</v>
      </c>
      <c r="R209" s="168">
        <f>Q209*H209</f>
        <v>0</v>
      </c>
      <c r="S209" s="168">
        <v>0</v>
      </c>
      <c r="T209" s="169">
        <f>S209*H209</f>
        <v>0</v>
      </c>
      <c r="U209" s="32"/>
      <c r="V209" s="32"/>
      <c r="W209" s="32"/>
      <c r="X209" s="32"/>
      <c r="Y209" s="32"/>
      <c r="Z209" s="32"/>
      <c r="AA209" s="32"/>
      <c r="AB209" s="32"/>
      <c r="AC209" s="32"/>
      <c r="AD209" s="32"/>
      <c r="AE209" s="32"/>
      <c r="AR209" s="170" t="s">
        <v>207</v>
      </c>
      <c r="AT209" s="170" t="s">
        <v>135</v>
      </c>
      <c r="AU209" s="170" t="s">
        <v>140</v>
      </c>
      <c r="AY209" s="17" t="s">
        <v>132</v>
      </c>
      <c r="BE209" s="171">
        <f>IF(N209="základní",J209,0)</f>
        <v>0</v>
      </c>
      <c r="BF209" s="171">
        <f>IF(N209="snížená",J209,0)</f>
        <v>0</v>
      </c>
      <c r="BG209" s="171">
        <f>IF(N209="zákl. přenesená",J209,0)</f>
        <v>0</v>
      </c>
      <c r="BH209" s="171">
        <f>IF(N209="sníž. přenesená",J209,0)</f>
        <v>0</v>
      </c>
      <c r="BI209" s="171">
        <f>IF(N209="nulová",J209,0)</f>
        <v>0</v>
      </c>
      <c r="BJ209" s="17" t="s">
        <v>140</v>
      </c>
      <c r="BK209" s="171">
        <f>ROUND(I209*H209,2)</f>
        <v>0</v>
      </c>
      <c r="BL209" s="17" t="s">
        <v>207</v>
      </c>
      <c r="BM209" s="170" t="s">
        <v>284</v>
      </c>
    </row>
    <row r="210" spans="1:65" s="13" customFormat="1">
      <c r="B210" s="172"/>
      <c r="D210" s="173" t="s">
        <v>142</v>
      </c>
      <c r="E210" s="174" t="s">
        <v>1</v>
      </c>
      <c r="F210" s="175" t="s">
        <v>143</v>
      </c>
      <c r="H210" s="176">
        <v>3.25</v>
      </c>
      <c r="I210" s="177"/>
      <c r="L210" s="172"/>
      <c r="M210" s="178"/>
      <c r="N210" s="179"/>
      <c r="O210" s="179"/>
      <c r="P210" s="179"/>
      <c r="Q210" s="179"/>
      <c r="R210" s="179"/>
      <c r="S210" s="179"/>
      <c r="T210" s="180"/>
      <c r="AT210" s="174" t="s">
        <v>142</v>
      </c>
      <c r="AU210" s="174" t="s">
        <v>140</v>
      </c>
      <c r="AV210" s="13" t="s">
        <v>140</v>
      </c>
      <c r="AW210" s="13" t="s">
        <v>33</v>
      </c>
      <c r="AX210" s="13" t="s">
        <v>76</v>
      </c>
      <c r="AY210" s="174" t="s">
        <v>132</v>
      </c>
    </row>
    <row r="211" spans="1:65" s="14" customFormat="1">
      <c r="B211" s="181"/>
      <c r="D211" s="173" t="s">
        <v>142</v>
      </c>
      <c r="E211" s="182" t="s">
        <v>1</v>
      </c>
      <c r="F211" s="183" t="s">
        <v>144</v>
      </c>
      <c r="H211" s="184">
        <v>3.25</v>
      </c>
      <c r="I211" s="185"/>
      <c r="L211" s="181"/>
      <c r="M211" s="186"/>
      <c r="N211" s="187"/>
      <c r="O211" s="187"/>
      <c r="P211" s="187"/>
      <c r="Q211" s="187"/>
      <c r="R211" s="187"/>
      <c r="S211" s="187"/>
      <c r="T211" s="188"/>
      <c r="AT211" s="182" t="s">
        <v>142</v>
      </c>
      <c r="AU211" s="182" t="s">
        <v>140</v>
      </c>
      <c r="AV211" s="14" t="s">
        <v>139</v>
      </c>
      <c r="AW211" s="14" t="s">
        <v>33</v>
      </c>
      <c r="AX211" s="14" t="s">
        <v>84</v>
      </c>
      <c r="AY211" s="182" t="s">
        <v>132</v>
      </c>
    </row>
    <row r="212" spans="1:65" s="2" customFormat="1" ht="21.75" customHeight="1">
      <c r="A212" s="32"/>
      <c r="B212" s="157"/>
      <c r="C212" s="158" t="s">
        <v>285</v>
      </c>
      <c r="D212" s="158" t="s">
        <v>135</v>
      </c>
      <c r="E212" s="159" t="s">
        <v>286</v>
      </c>
      <c r="F212" s="160" t="s">
        <v>287</v>
      </c>
      <c r="G212" s="161" t="s">
        <v>138</v>
      </c>
      <c r="H212" s="162">
        <v>6.5679999999999996</v>
      </c>
      <c r="I212" s="163"/>
      <c r="J212" s="164">
        <f>ROUND(I212*H212,2)</f>
        <v>0</v>
      </c>
      <c r="K212" s="165"/>
      <c r="L212" s="33"/>
      <c r="M212" s="166" t="s">
        <v>1</v>
      </c>
      <c r="N212" s="167" t="s">
        <v>42</v>
      </c>
      <c r="O212" s="58"/>
      <c r="P212" s="168">
        <f>O212*H212</f>
        <v>0</v>
      </c>
      <c r="Q212" s="168">
        <v>0</v>
      </c>
      <c r="R212" s="168">
        <f>Q212*H212</f>
        <v>0</v>
      </c>
      <c r="S212" s="168">
        <v>0</v>
      </c>
      <c r="T212" s="169">
        <f>S212*H212</f>
        <v>0</v>
      </c>
      <c r="U212" s="32"/>
      <c r="V212" s="32"/>
      <c r="W212" s="32"/>
      <c r="X212" s="32"/>
      <c r="Y212" s="32"/>
      <c r="Z212" s="32"/>
      <c r="AA212" s="32"/>
      <c r="AB212" s="32"/>
      <c r="AC212" s="32"/>
      <c r="AD212" s="32"/>
      <c r="AE212" s="32"/>
      <c r="AR212" s="170" t="s">
        <v>207</v>
      </c>
      <c r="AT212" s="170" t="s">
        <v>135</v>
      </c>
      <c r="AU212" s="170" t="s">
        <v>140</v>
      </c>
      <c r="AY212" s="17" t="s">
        <v>132</v>
      </c>
      <c r="BE212" s="171">
        <f>IF(N212="základní",J212,0)</f>
        <v>0</v>
      </c>
      <c r="BF212" s="171">
        <f>IF(N212="snížená",J212,0)</f>
        <v>0</v>
      </c>
      <c r="BG212" s="171">
        <f>IF(N212="zákl. přenesená",J212,0)</f>
        <v>0</v>
      </c>
      <c r="BH212" s="171">
        <f>IF(N212="sníž. přenesená",J212,0)</f>
        <v>0</v>
      </c>
      <c r="BI212" s="171">
        <f>IF(N212="nulová",J212,0)</f>
        <v>0</v>
      </c>
      <c r="BJ212" s="17" t="s">
        <v>140</v>
      </c>
      <c r="BK212" s="171">
        <f>ROUND(I212*H212,2)</f>
        <v>0</v>
      </c>
      <c r="BL212" s="17" t="s">
        <v>207</v>
      </c>
      <c r="BM212" s="170" t="s">
        <v>288</v>
      </c>
    </row>
    <row r="213" spans="1:65" s="13" customFormat="1">
      <c r="B213" s="172"/>
      <c r="D213" s="173" t="s">
        <v>142</v>
      </c>
      <c r="E213" s="174" t="s">
        <v>1</v>
      </c>
      <c r="F213" s="175" t="s">
        <v>289</v>
      </c>
      <c r="H213" s="176">
        <v>5.27</v>
      </c>
      <c r="I213" s="177"/>
      <c r="L213" s="172"/>
      <c r="M213" s="178"/>
      <c r="N213" s="179"/>
      <c r="O213" s="179"/>
      <c r="P213" s="179"/>
      <c r="Q213" s="179"/>
      <c r="R213" s="179"/>
      <c r="S213" s="179"/>
      <c r="T213" s="180"/>
      <c r="AT213" s="174" t="s">
        <v>142</v>
      </c>
      <c r="AU213" s="174" t="s">
        <v>140</v>
      </c>
      <c r="AV213" s="13" t="s">
        <v>140</v>
      </c>
      <c r="AW213" s="13" t="s">
        <v>33</v>
      </c>
      <c r="AX213" s="13" t="s">
        <v>76</v>
      </c>
      <c r="AY213" s="174" t="s">
        <v>132</v>
      </c>
    </row>
    <row r="214" spans="1:65" s="13" customFormat="1">
      <c r="B214" s="172"/>
      <c r="D214" s="173" t="s">
        <v>142</v>
      </c>
      <c r="E214" s="174" t="s">
        <v>1</v>
      </c>
      <c r="F214" s="175" t="s">
        <v>290</v>
      </c>
      <c r="H214" s="176">
        <v>1.298</v>
      </c>
      <c r="I214" s="177"/>
      <c r="L214" s="172"/>
      <c r="M214" s="178"/>
      <c r="N214" s="179"/>
      <c r="O214" s="179"/>
      <c r="P214" s="179"/>
      <c r="Q214" s="179"/>
      <c r="R214" s="179"/>
      <c r="S214" s="179"/>
      <c r="T214" s="180"/>
      <c r="AT214" s="174" t="s">
        <v>142</v>
      </c>
      <c r="AU214" s="174" t="s">
        <v>140</v>
      </c>
      <c r="AV214" s="13" t="s">
        <v>140</v>
      </c>
      <c r="AW214" s="13" t="s">
        <v>33</v>
      </c>
      <c r="AX214" s="13" t="s">
        <v>76</v>
      </c>
      <c r="AY214" s="174" t="s">
        <v>132</v>
      </c>
    </row>
    <row r="215" spans="1:65" s="14" customFormat="1">
      <c r="B215" s="181"/>
      <c r="D215" s="173" t="s">
        <v>142</v>
      </c>
      <c r="E215" s="182" t="s">
        <v>1</v>
      </c>
      <c r="F215" s="183" t="s">
        <v>144</v>
      </c>
      <c r="H215" s="184">
        <v>6.5679999999999996</v>
      </c>
      <c r="I215" s="185"/>
      <c r="L215" s="181"/>
      <c r="M215" s="186"/>
      <c r="N215" s="187"/>
      <c r="O215" s="187"/>
      <c r="P215" s="187"/>
      <c r="Q215" s="187"/>
      <c r="R215" s="187"/>
      <c r="S215" s="187"/>
      <c r="T215" s="188"/>
      <c r="AT215" s="182" t="s">
        <v>142</v>
      </c>
      <c r="AU215" s="182" t="s">
        <v>140</v>
      </c>
      <c r="AV215" s="14" t="s">
        <v>139</v>
      </c>
      <c r="AW215" s="14" t="s">
        <v>33</v>
      </c>
      <c r="AX215" s="14" t="s">
        <v>84</v>
      </c>
      <c r="AY215" s="182" t="s">
        <v>132</v>
      </c>
    </row>
    <row r="216" spans="1:65" s="2" customFormat="1" ht="21.75" customHeight="1">
      <c r="A216" s="32"/>
      <c r="B216" s="157"/>
      <c r="C216" s="196" t="s">
        <v>291</v>
      </c>
      <c r="D216" s="196" t="s">
        <v>208</v>
      </c>
      <c r="E216" s="197" t="s">
        <v>292</v>
      </c>
      <c r="F216" s="198" t="s">
        <v>293</v>
      </c>
      <c r="G216" s="199" t="s">
        <v>294</v>
      </c>
      <c r="H216" s="200">
        <v>29.454000000000001</v>
      </c>
      <c r="I216" s="201"/>
      <c r="J216" s="202">
        <f>ROUND(I216*H216,2)</f>
        <v>0</v>
      </c>
      <c r="K216" s="203"/>
      <c r="L216" s="204"/>
      <c r="M216" s="205" t="s">
        <v>1</v>
      </c>
      <c r="N216" s="206" t="s">
        <v>42</v>
      </c>
      <c r="O216" s="58"/>
      <c r="P216" s="168">
        <f>O216*H216</f>
        <v>0</v>
      </c>
      <c r="Q216" s="168">
        <v>1E-3</v>
      </c>
      <c r="R216" s="168">
        <f>Q216*H216</f>
        <v>2.9454000000000001E-2</v>
      </c>
      <c r="S216" s="168">
        <v>0</v>
      </c>
      <c r="T216" s="169">
        <f>S216*H216</f>
        <v>0</v>
      </c>
      <c r="U216" s="32"/>
      <c r="V216" s="32"/>
      <c r="W216" s="32"/>
      <c r="X216" s="32"/>
      <c r="Y216" s="32"/>
      <c r="Z216" s="32"/>
      <c r="AA216" s="32"/>
      <c r="AB216" s="32"/>
      <c r="AC216" s="32"/>
      <c r="AD216" s="32"/>
      <c r="AE216" s="32"/>
      <c r="AR216" s="170" t="s">
        <v>291</v>
      </c>
      <c r="AT216" s="170" t="s">
        <v>208</v>
      </c>
      <c r="AU216" s="170" t="s">
        <v>140</v>
      </c>
      <c r="AY216" s="17" t="s">
        <v>132</v>
      </c>
      <c r="BE216" s="171">
        <f>IF(N216="základní",J216,0)</f>
        <v>0</v>
      </c>
      <c r="BF216" s="171">
        <f>IF(N216="snížená",J216,0)</f>
        <v>0</v>
      </c>
      <c r="BG216" s="171">
        <f>IF(N216="zákl. přenesená",J216,0)</f>
        <v>0</v>
      </c>
      <c r="BH216" s="171">
        <f>IF(N216="sníž. přenesená",J216,0)</f>
        <v>0</v>
      </c>
      <c r="BI216" s="171">
        <f>IF(N216="nulová",J216,0)</f>
        <v>0</v>
      </c>
      <c r="BJ216" s="17" t="s">
        <v>140</v>
      </c>
      <c r="BK216" s="171">
        <f>ROUND(I216*H216,2)</f>
        <v>0</v>
      </c>
      <c r="BL216" s="17" t="s">
        <v>207</v>
      </c>
      <c r="BM216" s="170" t="s">
        <v>295</v>
      </c>
    </row>
    <row r="217" spans="1:65" s="15" customFormat="1">
      <c r="B217" s="189"/>
      <c r="D217" s="173" t="s">
        <v>142</v>
      </c>
      <c r="E217" s="190" t="s">
        <v>1</v>
      </c>
      <c r="F217" s="191" t="s">
        <v>296</v>
      </c>
      <c r="H217" s="190" t="s">
        <v>1</v>
      </c>
      <c r="I217" s="192"/>
      <c r="L217" s="189"/>
      <c r="M217" s="193"/>
      <c r="N217" s="194"/>
      <c r="O217" s="194"/>
      <c r="P217" s="194"/>
      <c r="Q217" s="194"/>
      <c r="R217" s="194"/>
      <c r="S217" s="194"/>
      <c r="T217" s="195"/>
      <c r="AT217" s="190" t="s">
        <v>142</v>
      </c>
      <c r="AU217" s="190" t="s">
        <v>140</v>
      </c>
      <c r="AV217" s="15" t="s">
        <v>84</v>
      </c>
      <c r="AW217" s="15" t="s">
        <v>33</v>
      </c>
      <c r="AX217" s="15" t="s">
        <v>76</v>
      </c>
      <c r="AY217" s="190" t="s">
        <v>132</v>
      </c>
    </row>
    <row r="218" spans="1:65" s="13" customFormat="1">
      <c r="B218" s="172"/>
      <c r="D218" s="173" t="s">
        <v>142</v>
      </c>
      <c r="E218" s="174" t="s">
        <v>1</v>
      </c>
      <c r="F218" s="175" t="s">
        <v>297</v>
      </c>
      <c r="H218" s="176">
        <v>29.454000000000001</v>
      </c>
      <c r="I218" s="177"/>
      <c r="L218" s="172"/>
      <c r="M218" s="178"/>
      <c r="N218" s="179"/>
      <c r="O218" s="179"/>
      <c r="P218" s="179"/>
      <c r="Q218" s="179"/>
      <c r="R218" s="179"/>
      <c r="S218" s="179"/>
      <c r="T218" s="180"/>
      <c r="AT218" s="174" t="s">
        <v>142</v>
      </c>
      <c r="AU218" s="174" t="s">
        <v>140</v>
      </c>
      <c r="AV218" s="13" t="s">
        <v>140</v>
      </c>
      <c r="AW218" s="13" t="s">
        <v>33</v>
      </c>
      <c r="AX218" s="13" t="s">
        <v>84</v>
      </c>
      <c r="AY218" s="174" t="s">
        <v>132</v>
      </c>
    </row>
    <row r="219" spans="1:65" s="2" customFormat="1" ht="21.75" customHeight="1">
      <c r="A219" s="32"/>
      <c r="B219" s="157"/>
      <c r="C219" s="158" t="s">
        <v>298</v>
      </c>
      <c r="D219" s="158" t="s">
        <v>135</v>
      </c>
      <c r="E219" s="159" t="s">
        <v>299</v>
      </c>
      <c r="F219" s="160" t="s">
        <v>300</v>
      </c>
      <c r="G219" s="161" t="s">
        <v>138</v>
      </c>
      <c r="H219" s="162">
        <v>9.8179999999999996</v>
      </c>
      <c r="I219" s="163"/>
      <c r="J219" s="164">
        <f>ROUND(I219*H219,2)</f>
        <v>0</v>
      </c>
      <c r="K219" s="165"/>
      <c r="L219" s="33"/>
      <c r="M219" s="166" t="s">
        <v>1</v>
      </c>
      <c r="N219" s="167" t="s">
        <v>42</v>
      </c>
      <c r="O219" s="58"/>
      <c r="P219" s="168">
        <f>O219*H219</f>
        <v>0</v>
      </c>
      <c r="Q219" s="168">
        <v>0</v>
      </c>
      <c r="R219" s="168">
        <f>Q219*H219</f>
        <v>0</v>
      </c>
      <c r="S219" s="168">
        <v>0</v>
      </c>
      <c r="T219" s="169">
        <f>S219*H219</f>
        <v>0</v>
      </c>
      <c r="U219" s="32"/>
      <c r="V219" s="32"/>
      <c r="W219" s="32"/>
      <c r="X219" s="32"/>
      <c r="Y219" s="32"/>
      <c r="Z219" s="32"/>
      <c r="AA219" s="32"/>
      <c r="AB219" s="32"/>
      <c r="AC219" s="32"/>
      <c r="AD219" s="32"/>
      <c r="AE219" s="32"/>
      <c r="AR219" s="170" t="s">
        <v>207</v>
      </c>
      <c r="AT219" s="170" t="s">
        <v>135</v>
      </c>
      <c r="AU219" s="170" t="s">
        <v>140</v>
      </c>
      <c r="AY219" s="17" t="s">
        <v>132</v>
      </c>
      <c r="BE219" s="171">
        <f>IF(N219="základní",J219,0)</f>
        <v>0</v>
      </c>
      <c r="BF219" s="171">
        <f>IF(N219="snížená",J219,0)</f>
        <v>0</v>
      </c>
      <c r="BG219" s="171">
        <f>IF(N219="zákl. přenesená",J219,0)</f>
        <v>0</v>
      </c>
      <c r="BH219" s="171">
        <f>IF(N219="sníž. přenesená",J219,0)</f>
        <v>0</v>
      </c>
      <c r="BI219" s="171">
        <f>IF(N219="nulová",J219,0)</f>
        <v>0</v>
      </c>
      <c r="BJ219" s="17" t="s">
        <v>140</v>
      </c>
      <c r="BK219" s="171">
        <f>ROUND(I219*H219,2)</f>
        <v>0</v>
      </c>
      <c r="BL219" s="17" t="s">
        <v>207</v>
      </c>
      <c r="BM219" s="170" t="s">
        <v>301</v>
      </c>
    </row>
    <row r="220" spans="1:65" s="13" customFormat="1">
      <c r="B220" s="172"/>
      <c r="D220" s="173" t="s">
        <v>142</v>
      </c>
      <c r="E220" s="174" t="s">
        <v>1</v>
      </c>
      <c r="F220" s="175" t="s">
        <v>302</v>
      </c>
      <c r="H220" s="176">
        <v>9.8179999999999996</v>
      </c>
      <c r="I220" s="177"/>
      <c r="L220" s="172"/>
      <c r="M220" s="178"/>
      <c r="N220" s="179"/>
      <c r="O220" s="179"/>
      <c r="P220" s="179"/>
      <c r="Q220" s="179"/>
      <c r="R220" s="179"/>
      <c r="S220" s="179"/>
      <c r="T220" s="180"/>
      <c r="AT220" s="174" t="s">
        <v>142</v>
      </c>
      <c r="AU220" s="174" t="s">
        <v>140</v>
      </c>
      <c r="AV220" s="13" t="s">
        <v>140</v>
      </c>
      <c r="AW220" s="13" t="s">
        <v>33</v>
      </c>
      <c r="AX220" s="13" t="s">
        <v>84</v>
      </c>
      <c r="AY220" s="174" t="s">
        <v>132</v>
      </c>
    </row>
    <row r="221" spans="1:65" s="2" customFormat="1" ht="21.75" customHeight="1">
      <c r="A221" s="32"/>
      <c r="B221" s="157"/>
      <c r="C221" s="158" t="s">
        <v>303</v>
      </c>
      <c r="D221" s="158" t="s">
        <v>135</v>
      </c>
      <c r="E221" s="159" t="s">
        <v>304</v>
      </c>
      <c r="F221" s="160" t="s">
        <v>305</v>
      </c>
      <c r="G221" s="161" t="s">
        <v>306</v>
      </c>
      <c r="H221" s="162">
        <v>14.32</v>
      </c>
      <c r="I221" s="163"/>
      <c r="J221" s="164">
        <f>ROUND(I221*H221,2)</f>
        <v>0</v>
      </c>
      <c r="K221" s="165"/>
      <c r="L221" s="33"/>
      <c r="M221" s="166" t="s">
        <v>1</v>
      </c>
      <c r="N221" s="167" t="s">
        <v>42</v>
      </c>
      <c r="O221" s="58"/>
      <c r="P221" s="168">
        <f>O221*H221</f>
        <v>0</v>
      </c>
      <c r="Q221" s="168">
        <v>0</v>
      </c>
      <c r="R221" s="168">
        <f>Q221*H221</f>
        <v>0</v>
      </c>
      <c r="S221" s="168">
        <v>0</v>
      </c>
      <c r="T221" s="169">
        <f>S221*H221</f>
        <v>0</v>
      </c>
      <c r="U221" s="32"/>
      <c r="V221" s="32"/>
      <c r="W221" s="32"/>
      <c r="X221" s="32"/>
      <c r="Y221" s="32"/>
      <c r="Z221" s="32"/>
      <c r="AA221" s="32"/>
      <c r="AB221" s="32"/>
      <c r="AC221" s="32"/>
      <c r="AD221" s="32"/>
      <c r="AE221" s="32"/>
      <c r="AR221" s="170" t="s">
        <v>207</v>
      </c>
      <c r="AT221" s="170" t="s">
        <v>135</v>
      </c>
      <c r="AU221" s="170" t="s">
        <v>140</v>
      </c>
      <c r="AY221" s="17" t="s">
        <v>132</v>
      </c>
      <c r="BE221" s="171">
        <f>IF(N221="základní",J221,0)</f>
        <v>0</v>
      </c>
      <c r="BF221" s="171">
        <f>IF(N221="snížená",J221,0)</f>
        <v>0</v>
      </c>
      <c r="BG221" s="171">
        <f>IF(N221="zákl. přenesená",J221,0)</f>
        <v>0</v>
      </c>
      <c r="BH221" s="171">
        <f>IF(N221="sníž. přenesená",J221,0)</f>
        <v>0</v>
      </c>
      <c r="BI221" s="171">
        <f>IF(N221="nulová",J221,0)</f>
        <v>0</v>
      </c>
      <c r="BJ221" s="17" t="s">
        <v>140</v>
      </c>
      <c r="BK221" s="171">
        <f>ROUND(I221*H221,2)</f>
        <v>0</v>
      </c>
      <c r="BL221" s="17" t="s">
        <v>207</v>
      </c>
      <c r="BM221" s="170" t="s">
        <v>307</v>
      </c>
    </row>
    <row r="222" spans="1:65" s="13" customFormat="1">
      <c r="B222" s="172"/>
      <c r="D222" s="173" t="s">
        <v>142</v>
      </c>
      <c r="E222" s="174" t="s">
        <v>1</v>
      </c>
      <c r="F222" s="175" t="s">
        <v>308</v>
      </c>
      <c r="H222" s="176">
        <v>9.1199999999999992</v>
      </c>
      <c r="I222" s="177"/>
      <c r="L222" s="172"/>
      <c r="M222" s="178"/>
      <c r="N222" s="179"/>
      <c r="O222" s="179"/>
      <c r="P222" s="179"/>
      <c r="Q222" s="179"/>
      <c r="R222" s="179"/>
      <c r="S222" s="179"/>
      <c r="T222" s="180"/>
      <c r="AT222" s="174" t="s">
        <v>142</v>
      </c>
      <c r="AU222" s="174" t="s">
        <v>140</v>
      </c>
      <c r="AV222" s="13" t="s">
        <v>140</v>
      </c>
      <c r="AW222" s="13" t="s">
        <v>33</v>
      </c>
      <c r="AX222" s="13" t="s">
        <v>76</v>
      </c>
      <c r="AY222" s="174" t="s">
        <v>132</v>
      </c>
    </row>
    <row r="223" spans="1:65" s="13" customFormat="1">
      <c r="B223" s="172"/>
      <c r="D223" s="173" t="s">
        <v>142</v>
      </c>
      <c r="E223" s="174" t="s">
        <v>1</v>
      </c>
      <c r="F223" s="175" t="s">
        <v>309</v>
      </c>
      <c r="H223" s="176">
        <v>4</v>
      </c>
      <c r="I223" s="177"/>
      <c r="L223" s="172"/>
      <c r="M223" s="178"/>
      <c r="N223" s="179"/>
      <c r="O223" s="179"/>
      <c r="P223" s="179"/>
      <c r="Q223" s="179"/>
      <c r="R223" s="179"/>
      <c r="S223" s="179"/>
      <c r="T223" s="180"/>
      <c r="AT223" s="174" t="s">
        <v>142</v>
      </c>
      <c r="AU223" s="174" t="s">
        <v>140</v>
      </c>
      <c r="AV223" s="13" t="s">
        <v>140</v>
      </c>
      <c r="AW223" s="13" t="s">
        <v>33</v>
      </c>
      <c r="AX223" s="13" t="s">
        <v>76</v>
      </c>
      <c r="AY223" s="174" t="s">
        <v>132</v>
      </c>
    </row>
    <row r="224" spans="1:65" s="13" customFormat="1">
      <c r="B224" s="172"/>
      <c r="D224" s="173" t="s">
        <v>142</v>
      </c>
      <c r="E224" s="174" t="s">
        <v>1</v>
      </c>
      <c r="F224" s="175" t="s">
        <v>310</v>
      </c>
      <c r="H224" s="176">
        <v>1.2</v>
      </c>
      <c r="I224" s="177"/>
      <c r="L224" s="172"/>
      <c r="M224" s="178"/>
      <c r="N224" s="179"/>
      <c r="O224" s="179"/>
      <c r="P224" s="179"/>
      <c r="Q224" s="179"/>
      <c r="R224" s="179"/>
      <c r="S224" s="179"/>
      <c r="T224" s="180"/>
      <c r="AT224" s="174" t="s">
        <v>142</v>
      </c>
      <c r="AU224" s="174" t="s">
        <v>140</v>
      </c>
      <c r="AV224" s="13" t="s">
        <v>140</v>
      </c>
      <c r="AW224" s="13" t="s">
        <v>33</v>
      </c>
      <c r="AX224" s="13" t="s">
        <v>76</v>
      </c>
      <c r="AY224" s="174" t="s">
        <v>132</v>
      </c>
    </row>
    <row r="225" spans="1:65" s="14" customFormat="1">
      <c r="B225" s="181"/>
      <c r="D225" s="173" t="s">
        <v>142</v>
      </c>
      <c r="E225" s="182" t="s">
        <v>1</v>
      </c>
      <c r="F225" s="183" t="s">
        <v>144</v>
      </c>
      <c r="H225" s="184">
        <v>14.319999999999999</v>
      </c>
      <c r="I225" s="185"/>
      <c r="L225" s="181"/>
      <c r="M225" s="186"/>
      <c r="N225" s="187"/>
      <c r="O225" s="187"/>
      <c r="P225" s="187"/>
      <c r="Q225" s="187"/>
      <c r="R225" s="187"/>
      <c r="S225" s="187"/>
      <c r="T225" s="188"/>
      <c r="AT225" s="182" t="s">
        <v>142</v>
      </c>
      <c r="AU225" s="182" t="s">
        <v>140</v>
      </c>
      <c r="AV225" s="14" t="s">
        <v>139</v>
      </c>
      <c r="AW225" s="14" t="s">
        <v>33</v>
      </c>
      <c r="AX225" s="14" t="s">
        <v>84</v>
      </c>
      <c r="AY225" s="182" t="s">
        <v>132</v>
      </c>
    </row>
    <row r="226" spans="1:65" s="2" customFormat="1" ht="21.75" customHeight="1">
      <c r="A226" s="32"/>
      <c r="B226" s="157"/>
      <c r="C226" s="158" t="s">
        <v>311</v>
      </c>
      <c r="D226" s="158" t="s">
        <v>135</v>
      </c>
      <c r="E226" s="159" t="s">
        <v>312</v>
      </c>
      <c r="F226" s="160" t="s">
        <v>313</v>
      </c>
      <c r="G226" s="161" t="s">
        <v>205</v>
      </c>
      <c r="H226" s="162">
        <v>6</v>
      </c>
      <c r="I226" s="163"/>
      <c r="J226" s="164">
        <f>ROUND(I226*H226,2)</f>
        <v>0</v>
      </c>
      <c r="K226" s="165"/>
      <c r="L226" s="33"/>
      <c r="M226" s="166" t="s">
        <v>1</v>
      </c>
      <c r="N226" s="167" t="s">
        <v>42</v>
      </c>
      <c r="O226" s="58"/>
      <c r="P226" s="168">
        <f>O226*H226</f>
        <v>0</v>
      </c>
      <c r="Q226" s="168">
        <v>0</v>
      </c>
      <c r="R226" s="168">
        <f>Q226*H226</f>
        <v>0</v>
      </c>
      <c r="S226" s="168">
        <v>0</v>
      </c>
      <c r="T226" s="169">
        <f>S226*H226</f>
        <v>0</v>
      </c>
      <c r="U226" s="32"/>
      <c r="V226" s="32"/>
      <c r="W226" s="32"/>
      <c r="X226" s="32"/>
      <c r="Y226" s="32"/>
      <c r="Z226" s="32"/>
      <c r="AA226" s="32"/>
      <c r="AB226" s="32"/>
      <c r="AC226" s="32"/>
      <c r="AD226" s="32"/>
      <c r="AE226" s="32"/>
      <c r="AR226" s="170" t="s">
        <v>207</v>
      </c>
      <c r="AT226" s="170" t="s">
        <v>135</v>
      </c>
      <c r="AU226" s="170" t="s">
        <v>140</v>
      </c>
      <c r="AY226" s="17" t="s">
        <v>132</v>
      </c>
      <c r="BE226" s="171">
        <f>IF(N226="základní",J226,0)</f>
        <v>0</v>
      </c>
      <c r="BF226" s="171">
        <f>IF(N226="snížená",J226,0)</f>
        <v>0</v>
      </c>
      <c r="BG226" s="171">
        <f>IF(N226="zákl. přenesená",J226,0)</f>
        <v>0</v>
      </c>
      <c r="BH226" s="171">
        <f>IF(N226="sníž. přenesená",J226,0)</f>
        <v>0</v>
      </c>
      <c r="BI226" s="171">
        <f>IF(N226="nulová",J226,0)</f>
        <v>0</v>
      </c>
      <c r="BJ226" s="17" t="s">
        <v>140</v>
      </c>
      <c r="BK226" s="171">
        <f>ROUND(I226*H226,2)</f>
        <v>0</v>
      </c>
      <c r="BL226" s="17" t="s">
        <v>207</v>
      </c>
      <c r="BM226" s="170" t="s">
        <v>314</v>
      </c>
    </row>
    <row r="227" spans="1:65" s="2" customFormat="1" ht="16.5" customHeight="1">
      <c r="A227" s="32"/>
      <c r="B227" s="157"/>
      <c r="C227" s="196" t="s">
        <v>315</v>
      </c>
      <c r="D227" s="196" t="s">
        <v>208</v>
      </c>
      <c r="E227" s="197" t="s">
        <v>316</v>
      </c>
      <c r="F227" s="198" t="s">
        <v>317</v>
      </c>
      <c r="G227" s="199" t="s">
        <v>306</v>
      </c>
      <c r="H227" s="200">
        <v>15.752000000000001</v>
      </c>
      <c r="I227" s="201"/>
      <c r="J227" s="202">
        <f>ROUND(I227*H227,2)</f>
        <v>0</v>
      </c>
      <c r="K227" s="203"/>
      <c r="L227" s="204"/>
      <c r="M227" s="205" t="s">
        <v>1</v>
      </c>
      <c r="N227" s="206" t="s">
        <v>42</v>
      </c>
      <c r="O227" s="58"/>
      <c r="P227" s="168">
        <f>O227*H227</f>
        <v>0</v>
      </c>
      <c r="Q227" s="168">
        <v>6.0000000000000002E-5</v>
      </c>
      <c r="R227" s="168">
        <f>Q227*H227</f>
        <v>9.4512000000000003E-4</v>
      </c>
      <c r="S227" s="168">
        <v>0</v>
      </c>
      <c r="T227" s="169">
        <f>S227*H227</f>
        <v>0</v>
      </c>
      <c r="U227" s="32"/>
      <c r="V227" s="32"/>
      <c r="W227" s="32"/>
      <c r="X227" s="32"/>
      <c r="Y227" s="32"/>
      <c r="Z227" s="32"/>
      <c r="AA227" s="32"/>
      <c r="AB227" s="32"/>
      <c r="AC227" s="32"/>
      <c r="AD227" s="32"/>
      <c r="AE227" s="32"/>
      <c r="AR227" s="170" t="s">
        <v>291</v>
      </c>
      <c r="AT227" s="170" t="s">
        <v>208</v>
      </c>
      <c r="AU227" s="170" t="s">
        <v>140</v>
      </c>
      <c r="AY227" s="17" t="s">
        <v>132</v>
      </c>
      <c r="BE227" s="171">
        <f>IF(N227="základní",J227,0)</f>
        <v>0</v>
      </c>
      <c r="BF227" s="171">
        <f>IF(N227="snížená",J227,0)</f>
        <v>0</v>
      </c>
      <c r="BG227" s="171">
        <f>IF(N227="zákl. přenesená",J227,0)</f>
        <v>0</v>
      </c>
      <c r="BH227" s="171">
        <f>IF(N227="sníž. přenesená",J227,0)</f>
        <v>0</v>
      </c>
      <c r="BI227" s="171">
        <f>IF(N227="nulová",J227,0)</f>
        <v>0</v>
      </c>
      <c r="BJ227" s="17" t="s">
        <v>140</v>
      </c>
      <c r="BK227" s="171">
        <f>ROUND(I227*H227,2)</f>
        <v>0</v>
      </c>
      <c r="BL227" s="17" t="s">
        <v>207</v>
      </c>
      <c r="BM227" s="170" t="s">
        <v>318</v>
      </c>
    </row>
    <row r="228" spans="1:65" s="13" customFormat="1">
      <c r="B228" s="172"/>
      <c r="D228" s="173" t="s">
        <v>142</v>
      </c>
      <c r="E228" s="174" t="s">
        <v>1</v>
      </c>
      <c r="F228" s="175" t="s">
        <v>319</v>
      </c>
      <c r="H228" s="176">
        <v>15.752000000000001</v>
      </c>
      <c r="I228" s="177"/>
      <c r="L228" s="172"/>
      <c r="M228" s="178"/>
      <c r="N228" s="179"/>
      <c r="O228" s="179"/>
      <c r="P228" s="179"/>
      <c r="Q228" s="179"/>
      <c r="R228" s="179"/>
      <c r="S228" s="179"/>
      <c r="T228" s="180"/>
      <c r="AT228" s="174" t="s">
        <v>142</v>
      </c>
      <c r="AU228" s="174" t="s">
        <v>140</v>
      </c>
      <c r="AV228" s="13" t="s">
        <v>140</v>
      </c>
      <c r="AW228" s="13" t="s">
        <v>33</v>
      </c>
      <c r="AX228" s="13" t="s">
        <v>84</v>
      </c>
      <c r="AY228" s="174" t="s">
        <v>132</v>
      </c>
    </row>
    <row r="229" spans="1:65" s="2" customFormat="1" ht="21.75" customHeight="1">
      <c r="A229" s="32"/>
      <c r="B229" s="157"/>
      <c r="C229" s="158" t="s">
        <v>320</v>
      </c>
      <c r="D229" s="158" t="s">
        <v>135</v>
      </c>
      <c r="E229" s="159" t="s">
        <v>321</v>
      </c>
      <c r="F229" s="160" t="s">
        <v>322</v>
      </c>
      <c r="G229" s="161" t="s">
        <v>243</v>
      </c>
      <c r="H229" s="162">
        <v>0.03</v>
      </c>
      <c r="I229" s="163"/>
      <c r="J229" s="164">
        <f>ROUND(I229*H229,2)</f>
        <v>0</v>
      </c>
      <c r="K229" s="165"/>
      <c r="L229" s="33"/>
      <c r="M229" s="166" t="s">
        <v>1</v>
      </c>
      <c r="N229" s="167" t="s">
        <v>42</v>
      </c>
      <c r="O229" s="58"/>
      <c r="P229" s="168">
        <f>O229*H229</f>
        <v>0</v>
      </c>
      <c r="Q229" s="168">
        <v>0</v>
      </c>
      <c r="R229" s="168">
        <f>Q229*H229</f>
        <v>0</v>
      </c>
      <c r="S229" s="168">
        <v>0</v>
      </c>
      <c r="T229" s="169">
        <f>S229*H229</f>
        <v>0</v>
      </c>
      <c r="U229" s="32"/>
      <c r="V229" s="32"/>
      <c r="W229" s="32"/>
      <c r="X229" s="32"/>
      <c r="Y229" s="32"/>
      <c r="Z229" s="32"/>
      <c r="AA229" s="32"/>
      <c r="AB229" s="32"/>
      <c r="AC229" s="32"/>
      <c r="AD229" s="32"/>
      <c r="AE229" s="32"/>
      <c r="AR229" s="170" t="s">
        <v>207</v>
      </c>
      <c r="AT229" s="170" t="s">
        <v>135</v>
      </c>
      <c r="AU229" s="170" t="s">
        <v>140</v>
      </c>
      <c r="AY229" s="17" t="s">
        <v>132</v>
      </c>
      <c r="BE229" s="171">
        <f>IF(N229="základní",J229,0)</f>
        <v>0</v>
      </c>
      <c r="BF229" s="171">
        <f>IF(N229="snížená",J229,0)</f>
        <v>0</v>
      </c>
      <c r="BG229" s="171">
        <f>IF(N229="zákl. přenesená",J229,0)</f>
        <v>0</v>
      </c>
      <c r="BH229" s="171">
        <f>IF(N229="sníž. přenesená",J229,0)</f>
        <v>0</v>
      </c>
      <c r="BI229" s="171">
        <f>IF(N229="nulová",J229,0)</f>
        <v>0</v>
      </c>
      <c r="BJ229" s="17" t="s">
        <v>140</v>
      </c>
      <c r="BK229" s="171">
        <f>ROUND(I229*H229,2)</f>
        <v>0</v>
      </c>
      <c r="BL229" s="17" t="s">
        <v>207</v>
      </c>
      <c r="BM229" s="170" t="s">
        <v>323</v>
      </c>
    </row>
    <row r="230" spans="1:65" s="2" customFormat="1" ht="21.75" customHeight="1">
      <c r="A230" s="32"/>
      <c r="B230" s="157"/>
      <c r="C230" s="158" t="s">
        <v>324</v>
      </c>
      <c r="D230" s="158" t="s">
        <v>135</v>
      </c>
      <c r="E230" s="159" t="s">
        <v>325</v>
      </c>
      <c r="F230" s="160" t="s">
        <v>326</v>
      </c>
      <c r="G230" s="161" t="s">
        <v>243</v>
      </c>
      <c r="H230" s="162">
        <v>0.03</v>
      </c>
      <c r="I230" s="163"/>
      <c r="J230" s="164">
        <f>ROUND(I230*H230,2)</f>
        <v>0</v>
      </c>
      <c r="K230" s="165"/>
      <c r="L230" s="33"/>
      <c r="M230" s="166" t="s">
        <v>1</v>
      </c>
      <c r="N230" s="167" t="s">
        <v>42</v>
      </c>
      <c r="O230" s="58"/>
      <c r="P230" s="168">
        <f>O230*H230</f>
        <v>0</v>
      </c>
      <c r="Q230" s="168">
        <v>0</v>
      </c>
      <c r="R230" s="168">
        <f>Q230*H230</f>
        <v>0</v>
      </c>
      <c r="S230" s="168">
        <v>0</v>
      </c>
      <c r="T230" s="169">
        <f>S230*H230</f>
        <v>0</v>
      </c>
      <c r="U230" s="32"/>
      <c r="V230" s="32"/>
      <c r="W230" s="32"/>
      <c r="X230" s="32"/>
      <c r="Y230" s="32"/>
      <c r="Z230" s="32"/>
      <c r="AA230" s="32"/>
      <c r="AB230" s="32"/>
      <c r="AC230" s="32"/>
      <c r="AD230" s="32"/>
      <c r="AE230" s="32"/>
      <c r="AR230" s="170" t="s">
        <v>207</v>
      </c>
      <c r="AT230" s="170" t="s">
        <v>135</v>
      </c>
      <c r="AU230" s="170" t="s">
        <v>140</v>
      </c>
      <c r="AY230" s="17" t="s">
        <v>132</v>
      </c>
      <c r="BE230" s="171">
        <f>IF(N230="základní",J230,0)</f>
        <v>0</v>
      </c>
      <c r="BF230" s="171">
        <f>IF(N230="snížená",J230,0)</f>
        <v>0</v>
      </c>
      <c r="BG230" s="171">
        <f>IF(N230="zákl. přenesená",J230,0)</f>
        <v>0</v>
      </c>
      <c r="BH230" s="171">
        <f>IF(N230="sníž. přenesená",J230,0)</f>
        <v>0</v>
      </c>
      <c r="BI230" s="171">
        <f>IF(N230="nulová",J230,0)</f>
        <v>0</v>
      </c>
      <c r="BJ230" s="17" t="s">
        <v>140</v>
      </c>
      <c r="BK230" s="171">
        <f>ROUND(I230*H230,2)</f>
        <v>0</v>
      </c>
      <c r="BL230" s="17" t="s">
        <v>207</v>
      </c>
      <c r="BM230" s="170" t="s">
        <v>327</v>
      </c>
    </row>
    <row r="231" spans="1:65" s="12" customFormat="1" ht="22.9" customHeight="1">
      <c r="B231" s="144"/>
      <c r="D231" s="145" t="s">
        <v>75</v>
      </c>
      <c r="E231" s="155" t="s">
        <v>328</v>
      </c>
      <c r="F231" s="155" t="s">
        <v>329</v>
      </c>
      <c r="I231" s="147"/>
      <c r="J231" s="156">
        <f>BK231</f>
        <v>0</v>
      </c>
      <c r="L231" s="144"/>
      <c r="M231" s="149"/>
      <c r="N231" s="150"/>
      <c r="O231" s="150"/>
      <c r="P231" s="151">
        <f>SUM(P232:P241)</f>
        <v>0</v>
      </c>
      <c r="Q231" s="150"/>
      <c r="R231" s="151">
        <f>SUM(R232:R241)</f>
        <v>8.3000000000000001E-3</v>
      </c>
      <c r="S231" s="150"/>
      <c r="T231" s="152">
        <f>SUM(T232:T241)</f>
        <v>2.1179999999999997E-2</v>
      </c>
      <c r="AR231" s="145" t="s">
        <v>140</v>
      </c>
      <c r="AT231" s="153" t="s">
        <v>75</v>
      </c>
      <c r="AU231" s="153" t="s">
        <v>84</v>
      </c>
      <c r="AY231" s="145" t="s">
        <v>132</v>
      </c>
      <c r="BK231" s="154">
        <f>SUM(BK232:BK241)</f>
        <v>0</v>
      </c>
    </row>
    <row r="232" spans="1:65" s="2" customFormat="1" ht="16.5" customHeight="1">
      <c r="A232" s="32"/>
      <c r="B232" s="157"/>
      <c r="C232" s="158" t="s">
        <v>330</v>
      </c>
      <c r="D232" s="158" t="s">
        <v>135</v>
      </c>
      <c r="E232" s="159" t="s">
        <v>331</v>
      </c>
      <c r="F232" s="160" t="s">
        <v>332</v>
      </c>
      <c r="G232" s="161" t="s">
        <v>306</v>
      </c>
      <c r="H232" s="162">
        <v>6</v>
      </c>
      <c r="I232" s="163"/>
      <c r="J232" s="164">
        <f>ROUND(I232*H232,2)</f>
        <v>0</v>
      </c>
      <c r="K232" s="165"/>
      <c r="L232" s="33"/>
      <c r="M232" s="166" t="s">
        <v>1</v>
      </c>
      <c r="N232" s="167" t="s">
        <v>42</v>
      </c>
      <c r="O232" s="58"/>
      <c r="P232" s="168">
        <f>O232*H232</f>
        <v>0</v>
      </c>
      <c r="Q232" s="168">
        <v>0</v>
      </c>
      <c r="R232" s="168">
        <f>Q232*H232</f>
        <v>0</v>
      </c>
      <c r="S232" s="168">
        <v>1.98E-3</v>
      </c>
      <c r="T232" s="169">
        <f>S232*H232</f>
        <v>1.188E-2</v>
      </c>
      <c r="U232" s="32"/>
      <c r="V232" s="32"/>
      <c r="W232" s="32"/>
      <c r="X232" s="32"/>
      <c r="Y232" s="32"/>
      <c r="Z232" s="32"/>
      <c r="AA232" s="32"/>
      <c r="AB232" s="32"/>
      <c r="AC232" s="32"/>
      <c r="AD232" s="32"/>
      <c r="AE232" s="32"/>
      <c r="AR232" s="170" t="s">
        <v>207</v>
      </c>
      <c r="AT232" s="170" t="s">
        <v>135</v>
      </c>
      <c r="AU232" s="170" t="s">
        <v>140</v>
      </c>
      <c r="AY232" s="17" t="s">
        <v>132</v>
      </c>
      <c r="BE232" s="171">
        <f>IF(N232="základní",J232,0)</f>
        <v>0</v>
      </c>
      <c r="BF232" s="171">
        <f>IF(N232="snížená",J232,0)</f>
        <v>0</v>
      </c>
      <c r="BG232" s="171">
        <f>IF(N232="zákl. přenesená",J232,0)</f>
        <v>0</v>
      </c>
      <c r="BH232" s="171">
        <f>IF(N232="sníž. přenesená",J232,0)</f>
        <v>0</v>
      </c>
      <c r="BI232" s="171">
        <f>IF(N232="nulová",J232,0)</f>
        <v>0</v>
      </c>
      <c r="BJ232" s="17" t="s">
        <v>140</v>
      </c>
      <c r="BK232" s="171">
        <f>ROUND(I232*H232,2)</f>
        <v>0</v>
      </c>
      <c r="BL232" s="17" t="s">
        <v>207</v>
      </c>
      <c r="BM232" s="170" t="s">
        <v>333</v>
      </c>
    </row>
    <row r="233" spans="1:65" s="2" customFormat="1" ht="16.5" customHeight="1">
      <c r="A233" s="32"/>
      <c r="B233" s="157"/>
      <c r="C233" s="158" t="s">
        <v>334</v>
      </c>
      <c r="D233" s="158" t="s">
        <v>135</v>
      </c>
      <c r="E233" s="159" t="s">
        <v>335</v>
      </c>
      <c r="F233" s="160" t="s">
        <v>336</v>
      </c>
      <c r="G233" s="161" t="s">
        <v>306</v>
      </c>
      <c r="H233" s="162">
        <v>2</v>
      </c>
      <c r="I233" s="163"/>
      <c r="J233" s="164">
        <f>ROUND(I233*H233,2)</f>
        <v>0</v>
      </c>
      <c r="K233" s="165"/>
      <c r="L233" s="33"/>
      <c r="M233" s="166" t="s">
        <v>1</v>
      </c>
      <c r="N233" s="167" t="s">
        <v>42</v>
      </c>
      <c r="O233" s="58"/>
      <c r="P233" s="168">
        <f>O233*H233</f>
        <v>0</v>
      </c>
      <c r="Q233" s="168">
        <v>1.7700000000000001E-3</v>
      </c>
      <c r="R233" s="168">
        <f>Q233*H233</f>
        <v>3.5400000000000002E-3</v>
      </c>
      <c r="S233" s="168">
        <v>0</v>
      </c>
      <c r="T233" s="169">
        <f>S233*H233</f>
        <v>0</v>
      </c>
      <c r="U233" s="32"/>
      <c r="V233" s="32"/>
      <c r="W233" s="32"/>
      <c r="X233" s="32"/>
      <c r="Y233" s="32"/>
      <c r="Z233" s="32"/>
      <c r="AA233" s="32"/>
      <c r="AB233" s="32"/>
      <c r="AC233" s="32"/>
      <c r="AD233" s="32"/>
      <c r="AE233" s="32"/>
      <c r="AR233" s="170" t="s">
        <v>207</v>
      </c>
      <c r="AT233" s="170" t="s">
        <v>135</v>
      </c>
      <c r="AU233" s="170" t="s">
        <v>140</v>
      </c>
      <c r="AY233" s="17" t="s">
        <v>132</v>
      </c>
      <c r="BE233" s="171">
        <f>IF(N233="základní",J233,0)</f>
        <v>0</v>
      </c>
      <c r="BF233" s="171">
        <f>IF(N233="snížená",J233,0)</f>
        <v>0</v>
      </c>
      <c r="BG233" s="171">
        <f>IF(N233="zákl. přenesená",J233,0)</f>
        <v>0</v>
      </c>
      <c r="BH233" s="171">
        <f>IF(N233="sníž. přenesená",J233,0)</f>
        <v>0</v>
      </c>
      <c r="BI233" s="171">
        <f>IF(N233="nulová",J233,0)</f>
        <v>0</v>
      </c>
      <c r="BJ233" s="17" t="s">
        <v>140</v>
      </c>
      <c r="BK233" s="171">
        <f>ROUND(I233*H233,2)</f>
        <v>0</v>
      </c>
      <c r="BL233" s="17" t="s">
        <v>207</v>
      </c>
      <c r="BM233" s="170" t="s">
        <v>337</v>
      </c>
    </row>
    <row r="234" spans="1:65" s="2" customFormat="1" ht="16.5" customHeight="1">
      <c r="A234" s="32"/>
      <c r="B234" s="157"/>
      <c r="C234" s="158" t="s">
        <v>338</v>
      </c>
      <c r="D234" s="158" t="s">
        <v>135</v>
      </c>
      <c r="E234" s="159" t="s">
        <v>339</v>
      </c>
      <c r="F234" s="160" t="s">
        <v>340</v>
      </c>
      <c r="G234" s="161" t="s">
        <v>306</v>
      </c>
      <c r="H234" s="162">
        <v>7</v>
      </c>
      <c r="I234" s="163"/>
      <c r="J234" s="164">
        <f>ROUND(I234*H234,2)</f>
        <v>0</v>
      </c>
      <c r="K234" s="165"/>
      <c r="L234" s="33"/>
      <c r="M234" s="166" t="s">
        <v>1</v>
      </c>
      <c r="N234" s="167" t="s">
        <v>42</v>
      </c>
      <c r="O234" s="58"/>
      <c r="P234" s="168">
        <f>O234*H234</f>
        <v>0</v>
      </c>
      <c r="Q234" s="168">
        <v>4.6000000000000001E-4</v>
      </c>
      <c r="R234" s="168">
        <f>Q234*H234</f>
        <v>3.2200000000000002E-3</v>
      </c>
      <c r="S234" s="168">
        <v>0</v>
      </c>
      <c r="T234" s="169">
        <f>S234*H234</f>
        <v>0</v>
      </c>
      <c r="U234" s="32"/>
      <c r="V234" s="32"/>
      <c r="W234" s="32"/>
      <c r="X234" s="32"/>
      <c r="Y234" s="32"/>
      <c r="Z234" s="32"/>
      <c r="AA234" s="32"/>
      <c r="AB234" s="32"/>
      <c r="AC234" s="32"/>
      <c r="AD234" s="32"/>
      <c r="AE234" s="32"/>
      <c r="AR234" s="170" t="s">
        <v>207</v>
      </c>
      <c r="AT234" s="170" t="s">
        <v>135</v>
      </c>
      <c r="AU234" s="170" t="s">
        <v>140</v>
      </c>
      <c r="AY234" s="17" t="s">
        <v>132</v>
      </c>
      <c r="BE234" s="171">
        <f>IF(N234="základní",J234,0)</f>
        <v>0</v>
      </c>
      <c r="BF234" s="171">
        <f>IF(N234="snížená",J234,0)</f>
        <v>0</v>
      </c>
      <c r="BG234" s="171">
        <f>IF(N234="zákl. přenesená",J234,0)</f>
        <v>0</v>
      </c>
      <c r="BH234" s="171">
        <f>IF(N234="sníž. přenesená",J234,0)</f>
        <v>0</v>
      </c>
      <c r="BI234" s="171">
        <f>IF(N234="nulová",J234,0)</f>
        <v>0</v>
      </c>
      <c r="BJ234" s="17" t="s">
        <v>140</v>
      </c>
      <c r="BK234" s="171">
        <f>ROUND(I234*H234,2)</f>
        <v>0</v>
      </c>
      <c r="BL234" s="17" t="s">
        <v>207</v>
      </c>
      <c r="BM234" s="170" t="s">
        <v>341</v>
      </c>
    </row>
    <row r="235" spans="1:65" s="2" customFormat="1" ht="16.5" customHeight="1">
      <c r="A235" s="32"/>
      <c r="B235" s="157"/>
      <c r="C235" s="158" t="s">
        <v>342</v>
      </c>
      <c r="D235" s="158" t="s">
        <v>135</v>
      </c>
      <c r="E235" s="159" t="s">
        <v>343</v>
      </c>
      <c r="F235" s="160" t="s">
        <v>344</v>
      </c>
      <c r="G235" s="161" t="s">
        <v>306</v>
      </c>
      <c r="H235" s="162">
        <v>2</v>
      </c>
      <c r="I235" s="163"/>
      <c r="J235" s="164">
        <f>ROUND(I235*H235,2)</f>
        <v>0</v>
      </c>
      <c r="K235" s="165"/>
      <c r="L235" s="33"/>
      <c r="M235" s="166" t="s">
        <v>1</v>
      </c>
      <c r="N235" s="167" t="s">
        <v>42</v>
      </c>
      <c r="O235" s="58"/>
      <c r="P235" s="168">
        <f>O235*H235</f>
        <v>0</v>
      </c>
      <c r="Q235" s="168">
        <v>7.6999999999999996E-4</v>
      </c>
      <c r="R235" s="168">
        <f>Q235*H235</f>
        <v>1.5399999999999999E-3</v>
      </c>
      <c r="S235" s="168">
        <v>0</v>
      </c>
      <c r="T235" s="169">
        <f>S235*H235</f>
        <v>0</v>
      </c>
      <c r="U235" s="32"/>
      <c r="V235" s="32"/>
      <c r="W235" s="32"/>
      <c r="X235" s="32"/>
      <c r="Y235" s="32"/>
      <c r="Z235" s="32"/>
      <c r="AA235" s="32"/>
      <c r="AB235" s="32"/>
      <c r="AC235" s="32"/>
      <c r="AD235" s="32"/>
      <c r="AE235" s="32"/>
      <c r="AR235" s="170" t="s">
        <v>207</v>
      </c>
      <c r="AT235" s="170" t="s">
        <v>135</v>
      </c>
      <c r="AU235" s="170" t="s">
        <v>140</v>
      </c>
      <c r="AY235" s="17" t="s">
        <v>132</v>
      </c>
      <c r="BE235" s="171">
        <f>IF(N235="základní",J235,0)</f>
        <v>0</v>
      </c>
      <c r="BF235" s="171">
        <f>IF(N235="snížená",J235,0)</f>
        <v>0</v>
      </c>
      <c r="BG235" s="171">
        <f>IF(N235="zákl. přenesená",J235,0)</f>
        <v>0</v>
      </c>
      <c r="BH235" s="171">
        <f>IF(N235="sníž. přenesená",J235,0)</f>
        <v>0</v>
      </c>
      <c r="BI235" s="171">
        <f>IF(N235="nulová",J235,0)</f>
        <v>0</v>
      </c>
      <c r="BJ235" s="17" t="s">
        <v>140</v>
      </c>
      <c r="BK235" s="171">
        <f>ROUND(I235*H235,2)</f>
        <v>0</v>
      </c>
      <c r="BL235" s="17" t="s">
        <v>207</v>
      </c>
      <c r="BM235" s="170" t="s">
        <v>345</v>
      </c>
    </row>
    <row r="236" spans="1:65" s="2" customFormat="1" ht="16.5" customHeight="1">
      <c r="A236" s="32"/>
      <c r="B236" s="157"/>
      <c r="C236" s="158" t="s">
        <v>346</v>
      </c>
      <c r="D236" s="158" t="s">
        <v>135</v>
      </c>
      <c r="E236" s="159" t="s">
        <v>347</v>
      </c>
      <c r="F236" s="160" t="s">
        <v>348</v>
      </c>
      <c r="G236" s="161" t="s">
        <v>205</v>
      </c>
      <c r="H236" s="162">
        <v>3</v>
      </c>
      <c r="I236" s="163"/>
      <c r="J236" s="164">
        <f>ROUND(I236*H236,2)</f>
        <v>0</v>
      </c>
      <c r="K236" s="165"/>
      <c r="L236" s="33"/>
      <c r="M236" s="166" t="s">
        <v>1</v>
      </c>
      <c r="N236" s="167" t="s">
        <v>42</v>
      </c>
      <c r="O236" s="58"/>
      <c r="P236" s="168">
        <f>O236*H236</f>
        <v>0</v>
      </c>
      <c r="Q236" s="168">
        <v>0</v>
      </c>
      <c r="R236" s="168">
        <f>Q236*H236</f>
        <v>0</v>
      </c>
      <c r="S236" s="168">
        <v>3.0999999999999999E-3</v>
      </c>
      <c r="T236" s="169">
        <f>S236*H236</f>
        <v>9.2999999999999992E-3</v>
      </c>
      <c r="U236" s="32"/>
      <c r="V236" s="32"/>
      <c r="W236" s="32"/>
      <c r="X236" s="32"/>
      <c r="Y236" s="32"/>
      <c r="Z236" s="32"/>
      <c r="AA236" s="32"/>
      <c r="AB236" s="32"/>
      <c r="AC236" s="32"/>
      <c r="AD236" s="32"/>
      <c r="AE236" s="32"/>
      <c r="AR236" s="170" t="s">
        <v>207</v>
      </c>
      <c r="AT236" s="170" t="s">
        <v>135</v>
      </c>
      <c r="AU236" s="170" t="s">
        <v>140</v>
      </c>
      <c r="AY236" s="17" t="s">
        <v>132</v>
      </c>
      <c r="BE236" s="171">
        <f>IF(N236="základní",J236,0)</f>
        <v>0</v>
      </c>
      <c r="BF236" s="171">
        <f>IF(N236="snížená",J236,0)</f>
        <v>0</v>
      </c>
      <c r="BG236" s="171">
        <f>IF(N236="zákl. přenesená",J236,0)</f>
        <v>0</v>
      </c>
      <c r="BH236" s="171">
        <f>IF(N236="sníž. přenesená",J236,0)</f>
        <v>0</v>
      </c>
      <c r="BI236" s="171">
        <f>IF(N236="nulová",J236,0)</f>
        <v>0</v>
      </c>
      <c r="BJ236" s="17" t="s">
        <v>140</v>
      </c>
      <c r="BK236" s="171">
        <f>ROUND(I236*H236,2)</f>
        <v>0</v>
      </c>
      <c r="BL236" s="17" t="s">
        <v>207</v>
      </c>
      <c r="BM236" s="170" t="s">
        <v>349</v>
      </c>
    </row>
    <row r="237" spans="1:65" s="15" customFormat="1">
      <c r="B237" s="189"/>
      <c r="D237" s="173" t="s">
        <v>142</v>
      </c>
      <c r="E237" s="190" t="s">
        <v>1</v>
      </c>
      <c r="F237" s="191" t="s">
        <v>350</v>
      </c>
      <c r="H237" s="190" t="s">
        <v>1</v>
      </c>
      <c r="I237" s="192"/>
      <c r="L237" s="189"/>
      <c r="M237" s="193"/>
      <c r="N237" s="194"/>
      <c r="O237" s="194"/>
      <c r="P237" s="194"/>
      <c r="Q237" s="194"/>
      <c r="R237" s="194"/>
      <c r="S237" s="194"/>
      <c r="T237" s="195"/>
      <c r="AT237" s="190" t="s">
        <v>142</v>
      </c>
      <c r="AU237" s="190" t="s">
        <v>140</v>
      </c>
      <c r="AV237" s="15" t="s">
        <v>84</v>
      </c>
      <c r="AW237" s="15" t="s">
        <v>33</v>
      </c>
      <c r="AX237" s="15" t="s">
        <v>76</v>
      </c>
      <c r="AY237" s="190" t="s">
        <v>132</v>
      </c>
    </row>
    <row r="238" spans="1:65" s="13" customFormat="1">
      <c r="B238" s="172"/>
      <c r="D238" s="173" t="s">
        <v>142</v>
      </c>
      <c r="E238" s="174" t="s">
        <v>1</v>
      </c>
      <c r="F238" s="175" t="s">
        <v>148</v>
      </c>
      <c r="H238" s="176">
        <v>3</v>
      </c>
      <c r="I238" s="177"/>
      <c r="L238" s="172"/>
      <c r="M238" s="178"/>
      <c r="N238" s="179"/>
      <c r="O238" s="179"/>
      <c r="P238" s="179"/>
      <c r="Q238" s="179"/>
      <c r="R238" s="179"/>
      <c r="S238" s="179"/>
      <c r="T238" s="180"/>
      <c r="AT238" s="174" t="s">
        <v>142</v>
      </c>
      <c r="AU238" s="174" t="s">
        <v>140</v>
      </c>
      <c r="AV238" s="13" t="s">
        <v>140</v>
      </c>
      <c r="AW238" s="13" t="s">
        <v>33</v>
      </c>
      <c r="AX238" s="13" t="s">
        <v>84</v>
      </c>
      <c r="AY238" s="174" t="s">
        <v>132</v>
      </c>
    </row>
    <row r="239" spans="1:65" s="2" customFormat="1" ht="16.5" customHeight="1">
      <c r="A239" s="32"/>
      <c r="B239" s="157"/>
      <c r="C239" s="158" t="s">
        <v>351</v>
      </c>
      <c r="D239" s="158" t="s">
        <v>135</v>
      </c>
      <c r="E239" s="159" t="s">
        <v>352</v>
      </c>
      <c r="F239" s="160" t="s">
        <v>353</v>
      </c>
      <c r="G239" s="161" t="s">
        <v>306</v>
      </c>
      <c r="H239" s="162">
        <v>11</v>
      </c>
      <c r="I239" s="163"/>
      <c r="J239" s="164">
        <f>ROUND(I239*H239,2)</f>
        <v>0</v>
      </c>
      <c r="K239" s="165"/>
      <c r="L239" s="33"/>
      <c r="M239" s="166" t="s">
        <v>1</v>
      </c>
      <c r="N239" s="167" t="s">
        <v>42</v>
      </c>
      <c r="O239" s="58"/>
      <c r="P239" s="168">
        <f>O239*H239</f>
        <v>0</v>
      </c>
      <c r="Q239" s="168">
        <v>0</v>
      </c>
      <c r="R239" s="168">
        <f>Q239*H239</f>
        <v>0</v>
      </c>
      <c r="S239" s="168">
        <v>0</v>
      </c>
      <c r="T239" s="169">
        <f>S239*H239</f>
        <v>0</v>
      </c>
      <c r="U239" s="32"/>
      <c r="V239" s="32"/>
      <c r="W239" s="32"/>
      <c r="X239" s="32"/>
      <c r="Y239" s="32"/>
      <c r="Z239" s="32"/>
      <c r="AA239" s="32"/>
      <c r="AB239" s="32"/>
      <c r="AC239" s="32"/>
      <c r="AD239" s="32"/>
      <c r="AE239" s="32"/>
      <c r="AR239" s="170" t="s">
        <v>207</v>
      </c>
      <c r="AT239" s="170" t="s">
        <v>135</v>
      </c>
      <c r="AU239" s="170" t="s">
        <v>140</v>
      </c>
      <c r="AY239" s="17" t="s">
        <v>132</v>
      </c>
      <c r="BE239" s="171">
        <f>IF(N239="základní",J239,0)</f>
        <v>0</v>
      </c>
      <c r="BF239" s="171">
        <f>IF(N239="snížená",J239,0)</f>
        <v>0</v>
      </c>
      <c r="BG239" s="171">
        <f>IF(N239="zákl. přenesená",J239,0)</f>
        <v>0</v>
      </c>
      <c r="BH239" s="171">
        <f>IF(N239="sníž. přenesená",J239,0)</f>
        <v>0</v>
      </c>
      <c r="BI239" s="171">
        <f>IF(N239="nulová",J239,0)</f>
        <v>0</v>
      </c>
      <c r="BJ239" s="17" t="s">
        <v>140</v>
      </c>
      <c r="BK239" s="171">
        <f>ROUND(I239*H239,2)</f>
        <v>0</v>
      </c>
      <c r="BL239" s="17" t="s">
        <v>207</v>
      </c>
      <c r="BM239" s="170" t="s">
        <v>354</v>
      </c>
    </row>
    <row r="240" spans="1:65" s="2" customFormat="1" ht="21.75" customHeight="1">
      <c r="A240" s="32"/>
      <c r="B240" s="157"/>
      <c r="C240" s="158" t="s">
        <v>355</v>
      </c>
      <c r="D240" s="158" t="s">
        <v>135</v>
      </c>
      <c r="E240" s="159" t="s">
        <v>356</v>
      </c>
      <c r="F240" s="160" t="s">
        <v>357</v>
      </c>
      <c r="G240" s="161" t="s">
        <v>243</v>
      </c>
      <c r="H240" s="162">
        <v>8.0000000000000002E-3</v>
      </c>
      <c r="I240" s="163"/>
      <c r="J240" s="164">
        <f>ROUND(I240*H240,2)</f>
        <v>0</v>
      </c>
      <c r="K240" s="165"/>
      <c r="L240" s="33"/>
      <c r="M240" s="166" t="s">
        <v>1</v>
      </c>
      <c r="N240" s="167" t="s">
        <v>42</v>
      </c>
      <c r="O240" s="58"/>
      <c r="P240" s="168">
        <f>O240*H240</f>
        <v>0</v>
      </c>
      <c r="Q240" s="168">
        <v>0</v>
      </c>
      <c r="R240" s="168">
        <f>Q240*H240</f>
        <v>0</v>
      </c>
      <c r="S240" s="168">
        <v>0</v>
      </c>
      <c r="T240" s="169">
        <f>S240*H240</f>
        <v>0</v>
      </c>
      <c r="U240" s="32"/>
      <c r="V240" s="32"/>
      <c r="W240" s="32"/>
      <c r="X240" s="32"/>
      <c r="Y240" s="32"/>
      <c r="Z240" s="32"/>
      <c r="AA240" s="32"/>
      <c r="AB240" s="32"/>
      <c r="AC240" s="32"/>
      <c r="AD240" s="32"/>
      <c r="AE240" s="32"/>
      <c r="AR240" s="170" t="s">
        <v>207</v>
      </c>
      <c r="AT240" s="170" t="s">
        <v>135</v>
      </c>
      <c r="AU240" s="170" t="s">
        <v>140</v>
      </c>
      <c r="AY240" s="17" t="s">
        <v>132</v>
      </c>
      <c r="BE240" s="171">
        <f>IF(N240="základní",J240,0)</f>
        <v>0</v>
      </c>
      <c r="BF240" s="171">
        <f>IF(N240="snížená",J240,0)</f>
        <v>0</v>
      </c>
      <c r="BG240" s="171">
        <f>IF(N240="zákl. přenesená",J240,0)</f>
        <v>0</v>
      </c>
      <c r="BH240" s="171">
        <f>IF(N240="sníž. přenesená",J240,0)</f>
        <v>0</v>
      </c>
      <c r="BI240" s="171">
        <f>IF(N240="nulová",J240,0)</f>
        <v>0</v>
      </c>
      <c r="BJ240" s="17" t="s">
        <v>140</v>
      </c>
      <c r="BK240" s="171">
        <f>ROUND(I240*H240,2)</f>
        <v>0</v>
      </c>
      <c r="BL240" s="17" t="s">
        <v>207</v>
      </c>
      <c r="BM240" s="170" t="s">
        <v>358</v>
      </c>
    </row>
    <row r="241" spans="1:65" s="2" customFormat="1" ht="21.75" customHeight="1">
      <c r="A241" s="32"/>
      <c r="B241" s="157"/>
      <c r="C241" s="158" t="s">
        <v>359</v>
      </c>
      <c r="D241" s="158" t="s">
        <v>135</v>
      </c>
      <c r="E241" s="159" t="s">
        <v>360</v>
      </c>
      <c r="F241" s="160" t="s">
        <v>361</v>
      </c>
      <c r="G241" s="161" t="s">
        <v>243</v>
      </c>
      <c r="H241" s="162">
        <v>8.0000000000000002E-3</v>
      </c>
      <c r="I241" s="163"/>
      <c r="J241" s="164">
        <f>ROUND(I241*H241,2)</f>
        <v>0</v>
      </c>
      <c r="K241" s="165"/>
      <c r="L241" s="33"/>
      <c r="M241" s="166" t="s">
        <v>1</v>
      </c>
      <c r="N241" s="167" t="s">
        <v>42</v>
      </c>
      <c r="O241" s="58"/>
      <c r="P241" s="168">
        <f>O241*H241</f>
        <v>0</v>
      </c>
      <c r="Q241" s="168">
        <v>0</v>
      </c>
      <c r="R241" s="168">
        <f>Q241*H241</f>
        <v>0</v>
      </c>
      <c r="S241" s="168">
        <v>0</v>
      </c>
      <c r="T241" s="169">
        <f>S241*H241</f>
        <v>0</v>
      </c>
      <c r="U241" s="32"/>
      <c r="V241" s="32"/>
      <c r="W241" s="32"/>
      <c r="X241" s="32"/>
      <c r="Y241" s="32"/>
      <c r="Z241" s="32"/>
      <c r="AA241" s="32"/>
      <c r="AB241" s="32"/>
      <c r="AC241" s="32"/>
      <c r="AD241" s="32"/>
      <c r="AE241" s="32"/>
      <c r="AR241" s="170" t="s">
        <v>207</v>
      </c>
      <c r="AT241" s="170" t="s">
        <v>135</v>
      </c>
      <c r="AU241" s="170" t="s">
        <v>140</v>
      </c>
      <c r="AY241" s="17" t="s">
        <v>132</v>
      </c>
      <c r="BE241" s="171">
        <f>IF(N241="základní",J241,0)</f>
        <v>0</v>
      </c>
      <c r="BF241" s="171">
        <f>IF(N241="snížená",J241,0)</f>
        <v>0</v>
      </c>
      <c r="BG241" s="171">
        <f>IF(N241="zákl. přenesená",J241,0)</f>
        <v>0</v>
      </c>
      <c r="BH241" s="171">
        <f>IF(N241="sníž. přenesená",J241,0)</f>
        <v>0</v>
      </c>
      <c r="BI241" s="171">
        <f>IF(N241="nulová",J241,0)</f>
        <v>0</v>
      </c>
      <c r="BJ241" s="17" t="s">
        <v>140</v>
      </c>
      <c r="BK241" s="171">
        <f>ROUND(I241*H241,2)</f>
        <v>0</v>
      </c>
      <c r="BL241" s="17" t="s">
        <v>207</v>
      </c>
      <c r="BM241" s="170" t="s">
        <v>362</v>
      </c>
    </row>
    <row r="242" spans="1:65" s="12" customFormat="1" ht="22.9" customHeight="1">
      <c r="B242" s="144"/>
      <c r="D242" s="145" t="s">
        <v>75</v>
      </c>
      <c r="E242" s="155" t="s">
        <v>363</v>
      </c>
      <c r="F242" s="155" t="s">
        <v>364</v>
      </c>
      <c r="I242" s="147"/>
      <c r="J242" s="156">
        <f>BK242</f>
        <v>0</v>
      </c>
      <c r="L242" s="144"/>
      <c r="M242" s="149"/>
      <c r="N242" s="150"/>
      <c r="O242" s="150"/>
      <c r="P242" s="151">
        <f>SUM(P243:P253)</f>
        <v>0</v>
      </c>
      <c r="Q242" s="150"/>
      <c r="R242" s="151">
        <f>SUM(R243:R253)</f>
        <v>2.018E-2</v>
      </c>
      <c r="S242" s="150"/>
      <c r="T242" s="152">
        <f>SUM(T243:T253)</f>
        <v>2.7999999999999995E-3</v>
      </c>
      <c r="AR242" s="145" t="s">
        <v>140</v>
      </c>
      <c r="AT242" s="153" t="s">
        <v>75</v>
      </c>
      <c r="AU242" s="153" t="s">
        <v>84</v>
      </c>
      <c r="AY242" s="145" t="s">
        <v>132</v>
      </c>
      <c r="BK242" s="154">
        <f>SUM(BK243:BK253)</f>
        <v>0</v>
      </c>
    </row>
    <row r="243" spans="1:65" s="2" customFormat="1" ht="16.5" customHeight="1">
      <c r="A243" s="32"/>
      <c r="B243" s="157"/>
      <c r="C243" s="158" t="s">
        <v>365</v>
      </c>
      <c r="D243" s="158" t="s">
        <v>135</v>
      </c>
      <c r="E243" s="159" t="s">
        <v>366</v>
      </c>
      <c r="F243" s="160" t="s">
        <v>367</v>
      </c>
      <c r="G243" s="161" t="s">
        <v>306</v>
      </c>
      <c r="H243" s="162">
        <v>10</v>
      </c>
      <c r="I243" s="163"/>
      <c r="J243" s="164">
        <f t="shared" ref="J243:J253" si="10">ROUND(I243*H243,2)</f>
        <v>0</v>
      </c>
      <c r="K243" s="165"/>
      <c r="L243" s="33"/>
      <c r="M243" s="166" t="s">
        <v>1</v>
      </c>
      <c r="N243" s="167" t="s">
        <v>42</v>
      </c>
      <c r="O243" s="58"/>
      <c r="P243" s="168">
        <f t="shared" ref="P243:P253" si="11">O243*H243</f>
        <v>0</v>
      </c>
      <c r="Q243" s="168">
        <v>0</v>
      </c>
      <c r="R243" s="168">
        <f t="shared" ref="R243:R253" si="12">Q243*H243</f>
        <v>0</v>
      </c>
      <c r="S243" s="168">
        <v>2.7999999999999998E-4</v>
      </c>
      <c r="T243" s="169">
        <f t="shared" ref="T243:T253" si="13">S243*H243</f>
        <v>2.7999999999999995E-3</v>
      </c>
      <c r="U243" s="32"/>
      <c r="V243" s="32"/>
      <c r="W243" s="32"/>
      <c r="X243" s="32"/>
      <c r="Y243" s="32"/>
      <c r="Z243" s="32"/>
      <c r="AA243" s="32"/>
      <c r="AB243" s="32"/>
      <c r="AC243" s="32"/>
      <c r="AD243" s="32"/>
      <c r="AE243" s="32"/>
      <c r="AR243" s="170" t="s">
        <v>207</v>
      </c>
      <c r="AT243" s="170" t="s">
        <v>135</v>
      </c>
      <c r="AU243" s="170" t="s">
        <v>140</v>
      </c>
      <c r="AY243" s="17" t="s">
        <v>132</v>
      </c>
      <c r="BE243" s="171">
        <f t="shared" ref="BE243:BE253" si="14">IF(N243="základní",J243,0)</f>
        <v>0</v>
      </c>
      <c r="BF243" s="171">
        <f t="shared" ref="BF243:BF253" si="15">IF(N243="snížená",J243,0)</f>
        <v>0</v>
      </c>
      <c r="BG243" s="171">
        <f t="shared" ref="BG243:BG253" si="16">IF(N243="zákl. přenesená",J243,0)</f>
        <v>0</v>
      </c>
      <c r="BH243" s="171">
        <f t="shared" ref="BH243:BH253" si="17">IF(N243="sníž. přenesená",J243,0)</f>
        <v>0</v>
      </c>
      <c r="BI243" s="171">
        <f t="shared" ref="BI243:BI253" si="18">IF(N243="nulová",J243,0)</f>
        <v>0</v>
      </c>
      <c r="BJ243" s="17" t="s">
        <v>140</v>
      </c>
      <c r="BK243" s="171">
        <f t="shared" ref="BK243:BK253" si="19">ROUND(I243*H243,2)</f>
        <v>0</v>
      </c>
      <c r="BL243" s="17" t="s">
        <v>207</v>
      </c>
      <c r="BM243" s="170" t="s">
        <v>368</v>
      </c>
    </row>
    <row r="244" spans="1:65" s="2" customFormat="1" ht="21.75" customHeight="1">
      <c r="A244" s="32"/>
      <c r="B244" s="157"/>
      <c r="C244" s="158" t="s">
        <v>369</v>
      </c>
      <c r="D244" s="158" t="s">
        <v>135</v>
      </c>
      <c r="E244" s="159" t="s">
        <v>370</v>
      </c>
      <c r="F244" s="160" t="s">
        <v>371</v>
      </c>
      <c r="G244" s="161" t="s">
        <v>306</v>
      </c>
      <c r="H244" s="162">
        <v>20</v>
      </c>
      <c r="I244" s="163"/>
      <c r="J244" s="164">
        <f t="shared" si="10"/>
        <v>0</v>
      </c>
      <c r="K244" s="165"/>
      <c r="L244" s="33"/>
      <c r="M244" s="166" t="s">
        <v>1</v>
      </c>
      <c r="N244" s="167" t="s">
        <v>42</v>
      </c>
      <c r="O244" s="58"/>
      <c r="P244" s="168">
        <f t="shared" si="11"/>
        <v>0</v>
      </c>
      <c r="Q244" s="168">
        <v>4.2000000000000002E-4</v>
      </c>
      <c r="R244" s="168">
        <f t="shared" si="12"/>
        <v>8.4000000000000012E-3</v>
      </c>
      <c r="S244" s="168">
        <v>0</v>
      </c>
      <c r="T244" s="169">
        <f t="shared" si="13"/>
        <v>0</v>
      </c>
      <c r="U244" s="32"/>
      <c r="V244" s="32"/>
      <c r="W244" s="32"/>
      <c r="X244" s="32"/>
      <c r="Y244" s="32"/>
      <c r="Z244" s="32"/>
      <c r="AA244" s="32"/>
      <c r="AB244" s="32"/>
      <c r="AC244" s="32"/>
      <c r="AD244" s="32"/>
      <c r="AE244" s="32"/>
      <c r="AR244" s="170" t="s">
        <v>207</v>
      </c>
      <c r="AT244" s="170" t="s">
        <v>135</v>
      </c>
      <c r="AU244" s="170" t="s">
        <v>140</v>
      </c>
      <c r="AY244" s="17" t="s">
        <v>132</v>
      </c>
      <c r="BE244" s="171">
        <f t="shared" si="14"/>
        <v>0</v>
      </c>
      <c r="BF244" s="171">
        <f t="shared" si="15"/>
        <v>0</v>
      </c>
      <c r="BG244" s="171">
        <f t="shared" si="16"/>
        <v>0</v>
      </c>
      <c r="BH244" s="171">
        <f t="shared" si="17"/>
        <v>0</v>
      </c>
      <c r="BI244" s="171">
        <f t="shared" si="18"/>
        <v>0</v>
      </c>
      <c r="BJ244" s="17" t="s">
        <v>140</v>
      </c>
      <c r="BK244" s="171">
        <f t="shared" si="19"/>
        <v>0</v>
      </c>
      <c r="BL244" s="17" t="s">
        <v>207</v>
      </c>
      <c r="BM244" s="170" t="s">
        <v>372</v>
      </c>
    </row>
    <row r="245" spans="1:65" s="2" customFormat="1" ht="21.75" customHeight="1">
      <c r="A245" s="32"/>
      <c r="B245" s="157"/>
      <c r="C245" s="196" t="s">
        <v>373</v>
      </c>
      <c r="D245" s="196" t="s">
        <v>208</v>
      </c>
      <c r="E245" s="197" t="s">
        <v>374</v>
      </c>
      <c r="F245" s="198" t="s">
        <v>375</v>
      </c>
      <c r="G245" s="199" t="s">
        <v>306</v>
      </c>
      <c r="H245" s="200">
        <v>7</v>
      </c>
      <c r="I245" s="201"/>
      <c r="J245" s="202">
        <f t="shared" si="10"/>
        <v>0</v>
      </c>
      <c r="K245" s="203"/>
      <c r="L245" s="204"/>
      <c r="M245" s="205" t="s">
        <v>1</v>
      </c>
      <c r="N245" s="206" t="s">
        <v>42</v>
      </c>
      <c r="O245" s="58"/>
      <c r="P245" s="168">
        <f t="shared" si="11"/>
        <v>0</v>
      </c>
      <c r="Q245" s="168">
        <v>1.1E-4</v>
      </c>
      <c r="R245" s="168">
        <f t="shared" si="12"/>
        <v>7.7000000000000007E-4</v>
      </c>
      <c r="S245" s="168">
        <v>0</v>
      </c>
      <c r="T245" s="169">
        <f t="shared" si="13"/>
        <v>0</v>
      </c>
      <c r="U245" s="32"/>
      <c r="V245" s="32"/>
      <c r="W245" s="32"/>
      <c r="X245" s="32"/>
      <c r="Y245" s="32"/>
      <c r="Z245" s="32"/>
      <c r="AA245" s="32"/>
      <c r="AB245" s="32"/>
      <c r="AC245" s="32"/>
      <c r="AD245" s="32"/>
      <c r="AE245" s="32"/>
      <c r="AR245" s="170" t="s">
        <v>291</v>
      </c>
      <c r="AT245" s="170" t="s">
        <v>208</v>
      </c>
      <c r="AU245" s="170" t="s">
        <v>140</v>
      </c>
      <c r="AY245" s="17" t="s">
        <v>132</v>
      </c>
      <c r="BE245" s="171">
        <f t="shared" si="14"/>
        <v>0</v>
      </c>
      <c r="BF245" s="171">
        <f t="shared" si="15"/>
        <v>0</v>
      </c>
      <c r="BG245" s="171">
        <f t="shared" si="16"/>
        <v>0</v>
      </c>
      <c r="BH245" s="171">
        <f t="shared" si="17"/>
        <v>0</v>
      </c>
      <c r="BI245" s="171">
        <f t="shared" si="18"/>
        <v>0</v>
      </c>
      <c r="BJ245" s="17" t="s">
        <v>140</v>
      </c>
      <c r="BK245" s="171">
        <f t="shared" si="19"/>
        <v>0</v>
      </c>
      <c r="BL245" s="17" t="s">
        <v>207</v>
      </c>
      <c r="BM245" s="170" t="s">
        <v>376</v>
      </c>
    </row>
    <row r="246" spans="1:65" s="2" customFormat="1" ht="21.75" customHeight="1">
      <c r="A246" s="32"/>
      <c r="B246" s="157"/>
      <c r="C246" s="196" t="s">
        <v>183</v>
      </c>
      <c r="D246" s="196" t="s">
        <v>208</v>
      </c>
      <c r="E246" s="197" t="s">
        <v>377</v>
      </c>
      <c r="F246" s="198" t="s">
        <v>378</v>
      </c>
      <c r="G246" s="199" t="s">
        <v>306</v>
      </c>
      <c r="H246" s="200">
        <v>7</v>
      </c>
      <c r="I246" s="201"/>
      <c r="J246" s="202">
        <f t="shared" si="10"/>
        <v>0</v>
      </c>
      <c r="K246" s="203"/>
      <c r="L246" s="204"/>
      <c r="M246" s="205" t="s">
        <v>1</v>
      </c>
      <c r="N246" s="206" t="s">
        <v>42</v>
      </c>
      <c r="O246" s="58"/>
      <c r="P246" s="168">
        <f t="shared" si="11"/>
        <v>0</v>
      </c>
      <c r="Q246" s="168">
        <v>1.7000000000000001E-4</v>
      </c>
      <c r="R246" s="168">
        <f t="shared" si="12"/>
        <v>1.1900000000000001E-3</v>
      </c>
      <c r="S246" s="168">
        <v>0</v>
      </c>
      <c r="T246" s="169">
        <f t="shared" si="13"/>
        <v>0</v>
      </c>
      <c r="U246" s="32"/>
      <c r="V246" s="32"/>
      <c r="W246" s="32"/>
      <c r="X246" s="32"/>
      <c r="Y246" s="32"/>
      <c r="Z246" s="32"/>
      <c r="AA246" s="32"/>
      <c r="AB246" s="32"/>
      <c r="AC246" s="32"/>
      <c r="AD246" s="32"/>
      <c r="AE246" s="32"/>
      <c r="AR246" s="170" t="s">
        <v>291</v>
      </c>
      <c r="AT246" s="170" t="s">
        <v>208</v>
      </c>
      <c r="AU246" s="170" t="s">
        <v>140</v>
      </c>
      <c r="AY246" s="17" t="s">
        <v>132</v>
      </c>
      <c r="BE246" s="171">
        <f t="shared" si="14"/>
        <v>0</v>
      </c>
      <c r="BF246" s="171">
        <f t="shared" si="15"/>
        <v>0</v>
      </c>
      <c r="BG246" s="171">
        <f t="shared" si="16"/>
        <v>0</v>
      </c>
      <c r="BH246" s="171">
        <f t="shared" si="17"/>
        <v>0</v>
      </c>
      <c r="BI246" s="171">
        <f t="shared" si="18"/>
        <v>0</v>
      </c>
      <c r="BJ246" s="17" t="s">
        <v>140</v>
      </c>
      <c r="BK246" s="171">
        <f t="shared" si="19"/>
        <v>0</v>
      </c>
      <c r="BL246" s="17" t="s">
        <v>207</v>
      </c>
      <c r="BM246" s="170" t="s">
        <v>379</v>
      </c>
    </row>
    <row r="247" spans="1:65" s="2" customFormat="1" ht="21.75" customHeight="1">
      <c r="A247" s="32"/>
      <c r="B247" s="157"/>
      <c r="C247" s="196" t="s">
        <v>380</v>
      </c>
      <c r="D247" s="196" t="s">
        <v>208</v>
      </c>
      <c r="E247" s="197" t="s">
        <v>381</v>
      </c>
      <c r="F247" s="198" t="s">
        <v>382</v>
      </c>
      <c r="G247" s="199" t="s">
        <v>306</v>
      </c>
      <c r="H247" s="200">
        <v>6</v>
      </c>
      <c r="I247" s="201"/>
      <c r="J247" s="202">
        <f t="shared" si="10"/>
        <v>0</v>
      </c>
      <c r="K247" s="203"/>
      <c r="L247" s="204"/>
      <c r="M247" s="205" t="s">
        <v>1</v>
      </c>
      <c r="N247" s="206" t="s">
        <v>42</v>
      </c>
      <c r="O247" s="58"/>
      <c r="P247" s="168">
        <f t="shared" si="11"/>
        <v>0</v>
      </c>
      <c r="Q247" s="168">
        <v>2.7E-4</v>
      </c>
      <c r="R247" s="168">
        <f t="shared" si="12"/>
        <v>1.6199999999999999E-3</v>
      </c>
      <c r="S247" s="168">
        <v>0</v>
      </c>
      <c r="T247" s="169">
        <f t="shared" si="13"/>
        <v>0</v>
      </c>
      <c r="U247" s="32"/>
      <c r="V247" s="32"/>
      <c r="W247" s="32"/>
      <c r="X247" s="32"/>
      <c r="Y247" s="32"/>
      <c r="Z247" s="32"/>
      <c r="AA247" s="32"/>
      <c r="AB247" s="32"/>
      <c r="AC247" s="32"/>
      <c r="AD247" s="32"/>
      <c r="AE247" s="32"/>
      <c r="AR247" s="170" t="s">
        <v>291</v>
      </c>
      <c r="AT247" s="170" t="s">
        <v>208</v>
      </c>
      <c r="AU247" s="170" t="s">
        <v>140</v>
      </c>
      <c r="AY247" s="17" t="s">
        <v>132</v>
      </c>
      <c r="BE247" s="171">
        <f t="shared" si="14"/>
        <v>0</v>
      </c>
      <c r="BF247" s="171">
        <f t="shared" si="15"/>
        <v>0</v>
      </c>
      <c r="BG247" s="171">
        <f t="shared" si="16"/>
        <v>0</v>
      </c>
      <c r="BH247" s="171">
        <f t="shared" si="17"/>
        <v>0</v>
      </c>
      <c r="BI247" s="171">
        <f t="shared" si="18"/>
        <v>0</v>
      </c>
      <c r="BJ247" s="17" t="s">
        <v>140</v>
      </c>
      <c r="BK247" s="171">
        <f t="shared" si="19"/>
        <v>0</v>
      </c>
      <c r="BL247" s="17" t="s">
        <v>207</v>
      </c>
      <c r="BM247" s="170" t="s">
        <v>383</v>
      </c>
    </row>
    <row r="248" spans="1:65" s="2" customFormat="1" ht="21.75" customHeight="1">
      <c r="A248" s="32"/>
      <c r="B248" s="157"/>
      <c r="C248" s="158" t="s">
        <v>384</v>
      </c>
      <c r="D248" s="158" t="s">
        <v>135</v>
      </c>
      <c r="E248" s="159" t="s">
        <v>385</v>
      </c>
      <c r="F248" s="160" t="s">
        <v>386</v>
      </c>
      <c r="G248" s="161" t="s">
        <v>387</v>
      </c>
      <c r="H248" s="162">
        <v>1</v>
      </c>
      <c r="I248" s="163"/>
      <c r="J248" s="164">
        <f t="shared" si="10"/>
        <v>0</v>
      </c>
      <c r="K248" s="165"/>
      <c r="L248" s="33"/>
      <c r="M248" s="166" t="s">
        <v>1</v>
      </c>
      <c r="N248" s="167" t="s">
        <v>42</v>
      </c>
      <c r="O248" s="58"/>
      <c r="P248" s="168">
        <f t="shared" si="11"/>
        <v>0</v>
      </c>
      <c r="Q248" s="168">
        <v>0</v>
      </c>
      <c r="R248" s="168">
        <f t="shared" si="12"/>
        <v>0</v>
      </c>
      <c r="S248" s="168">
        <v>0</v>
      </c>
      <c r="T248" s="169">
        <f t="shared" si="13"/>
        <v>0</v>
      </c>
      <c r="U248" s="32"/>
      <c r="V248" s="32"/>
      <c r="W248" s="32"/>
      <c r="X248" s="32"/>
      <c r="Y248" s="32"/>
      <c r="Z248" s="32"/>
      <c r="AA248" s="32"/>
      <c r="AB248" s="32"/>
      <c r="AC248" s="32"/>
      <c r="AD248" s="32"/>
      <c r="AE248" s="32"/>
      <c r="AR248" s="170" t="s">
        <v>207</v>
      </c>
      <c r="AT248" s="170" t="s">
        <v>135</v>
      </c>
      <c r="AU248" s="170" t="s">
        <v>140</v>
      </c>
      <c r="AY248" s="17" t="s">
        <v>132</v>
      </c>
      <c r="BE248" s="171">
        <f t="shared" si="14"/>
        <v>0</v>
      </c>
      <c r="BF248" s="171">
        <f t="shared" si="15"/>
        <v>0</v>
      </c>
      <c r="BG248" s="171">
        <f t="shared" si="16"/>
        <v>0</v>
      </c>
      <c r="BH248" s="171">
        <f t="shared" si="17"/>
        <v>0</v>
      </c>
      <c r="BI248" s="171">
        <f t="shared" si="18"/>
        <v>0</v>
      </c>
      <c r="BJ248" s="17" t="s">
        <v>140</v>
      </c>
      <c r="BK248" s="171">
        <f t="shared" si="19"/>
        <v>0</v>
      </c>
      <c r="BL248" s="17" t="s">
        <v>207</v>
      </c>
      <c r="BM248" s="170" t="s">
        <v>388</v>
      </c>
    </row>
    <row r="249" spans="1:65" s="2" customFormat="1" ht="21.75" customHeight="1">
      <c r="A249" s="32"/>
      <c r="B249" s="157"/>
      <c r="C249" s="158" t="s">
        <v>389</v>
      </c>
      <c r="D249" s="158" t="s">
        <v>135</v>
      </c>
      <c r="E249" s="159" t="s">
        <v>390</v>
      </c>
      <c r="F249" s="160" t="s">
        <v>391</v>
      </c>
      <c r="G249" s="161" t="s">
        <v>387</v>
      </c>
      <c r="H249" s="162">
        <v>1</v>
      </c>
      <c r="I249" s="163"/>
      <c r="J249" s="164">
        <f t="shared" si="10"/>
        <v>0</v>
      </c>
      <c r="K249" s="165"/>
      <c r="L249" s="33"/>
      <c r="M249" s="166" t="s">
        <v>1</v>
      </c>
      <c r="N249" s="167" t="s">
        <v>42</v>
      </c>
      <c r="O249" s="58"/>
      <c r="P249" s="168">
        <f t="shared" si="11"/>
        <v>0</v>
      </c>
      <c r="Q249" s="168">
        <v>0</v>
      </c>
      <c r="R249" s="168">
        <f t="shared" si="12"/>
        <v>0</v>
      </c>
      <c r="S249" s="168">
        <v>0</v>
      </c>
      <c r="T249" s="169">
        <f t="shared" si="13"/>
        <v>0</v>
      </c>
      <c r="U249" s="32"/>
      <c r="V249" s="32"/>
      <c r="W249" s="32"/>
      <c r="X249" s="32"/>
      <c r="Y249" s="32"/>
      <c r="Z249" s="32"/>
      <c r="AA249" s="32"/>
      <c r="AB249" s="32"/>
      <c r="AC249" s="32"/>
      <c r="AD249" s="32"/>
      <c r="AE249" s="32"/>
      <c r="AR249" s="170" t="s">
        <v>207</v>
      </c>
      <c r="AT249" s="170" t="s">
        <v>135</v>
      </c>
      <c r="AU249" s="170" t="s">
        <v>140</v>
      </c>
      <c r="AY249" s="17" t="s">
        <v>132</v>
      </c>
      <c r="BE249" s="171">
        <f t="shared" si="14"/>
        <v>0</v>
      </c>
      <c r="BF249" s="171">
        <f t="shared" si="15"/>
        <v>0</v>
      </c>
      <c r="BG249" s="171">
        <f t="shared" si="16"/>
        <v>0</v>
      </c>
      <c r="BH249" s="171">
        <f t="shared" si="17"/>
        <v>0</v>
      </c>
      <c r="BI249" s="171">
        <f t="shared" si="18"/>
        <v>0</v>
      </c>
      <c r="BJ249" s="17" t="s">
        <v>140</v>
      </c>
      <c r="BK249" s="171">
        <f t="shared" si="19"/>
        <v>0</v>
      </c>
      <c r="BL249" s="17" t="s">
        <v>207</v>
      </c>
      <c r="BM249" s="170" t="s">
        <v>392</v>
      </c>
    </row>
    <row r="250" spans="1:65" s="2" customFormat="1" ht="21.75" customHeight="1">
      <c r="A250" s="32"/>
      <c r="B250" s="157"/>
      <c r="C250" s="158" t="s">
        <v>393</v>
      </c>
      <c r="D250" s="158" t="s">
        <v>135</v>
      </c>
      <c r="E250" s="159" t="s">
        <v>394</v>
      </c>
      <c r="F250" s="160" t="s">
        <v>395</v>
      </c>
      <c r="G250" s="161" t="s">
        <v>306</v>
      </c>
      <c r="H250" s="162">
        <v>20</v>
      </c>
      <c r="I250" s="163"/>
      <c r="J250" s="164">
        <f t="shared" si="10"/>
        <v>0</v>
      </c>
      <c r="K250" s="165"/>
      <c r="L250" s="33"/>
      <c r="M250" s="166" t="s">
        <v>1</v>
      </c>
      <c r="N250" s="167" t="s">
        <v>42</v>
      </c>
      <c r="O250" s="58"/>
      <c r="P250" s="168">
        <f t="shared" si="11"/>
        <v>0</v>
      </c>
      <c r="Q250" s="168">
        <v>4.0000000000000002E-4</v>
      </c>
      <c r="R250" s="168">
        <f t="shared" si="12"/>
        <v>8.0000000000000002E-3</v>
      </c>
      <c r="S250" s="168">
        <v>0</v>
      </c>
      <c r="T250" s="169">
        <f t="shared" si="13"/>
        <v>0</v>
      </c>
      <c r="U250" s="32"/>
      <c r="V250" s="32"/>
      <c r="W250" s="32"/>
      <c r="X250" s="32"/>
      <c r="Y250" s="32"/>
      <c r="Z250" s="32"/>
      <c r="AA250" s="32"/>
      <c r="AB250" s="32"/>
      <c r="AC250" s="32"/>
      <c r="AD250" s="32"/>
      <c r="AE250" s="32"/>
      <c r="AR250" s="170" t="s">
        <v>207</v>
      </c>
      <c r="AT250" s="170" t="s">
        <v>135</v>
      </c>
      <c r="AU250" s="170" t="s">
        <v>140</v>
      </c>
      <c r="AY250" s="17" t="s">
        <v>132</v>
      </c>
      <c r="BE250" s="171">
        <f t="shared" si="14"/>
        <v>0</v>
      </c>
      <c r="BF250" s="171">
        <f t="shared" si="15"/>
        <v>0</v>
      </c>
      <c r="BG250" s="171">
        <f t="shared" si="16"/>
        <v>0</v>
      </c>
      <c r="BH250" s="171">
        <f t="shared" si="17"/>
        <v>0</v>
      </c>
      <c r="BI250" s="171">
        <f t="shared" si="18"/>
        <v>0</v>
      </c>
      <c r="BJ250" s="17" t="s">
        <v>140</v>
      </c>
      <c r="BK250" s="171">
        <f t="shared" si="19"/>
        <v>0</v>
      </c>
      <c r="BL250" s="17" t="s">
        <v>207</v>
      </c>
      <c r="BM250" s="170" t="s">
        <v>396</v>
      </c>
    </row>
    <row r="251" spans="1:65" s="2" customFormat="1" ht="16.5" customHeight="1">
      <c r="A251" s="32"/>
      <c r="B251" s="157"/>
      <c r="C251" s="158" t="s">
        <v>397</v>
      </c>
      <c r="D251" s="158" t="s">
        <v>135</v>
      </c>
      <c r="E251" s="159" t="s">
        <v>398</v>
      </c>
      <c r="F251" s="160" t="s">
        <v>399</v>
      </c>
      <c r="G251" s="161" t="s">
        <v>306</v>
      </c>
      <c r="H251" s="162">
        <v>20</v>
      </c>
      <c r="I251" s="163"/>
      <c r="J251" s="164">
        <f t="shared" si="10"/>
        <v>0</v>
      </c>
      <c r="K251" s="165"/>
      <c r="L251" s="33"/>
      <c r="M251" s="166" t="s">
        <v>1</v>
      </c>
      <c r="N251" s="167" t="s">
        <v>42</v>
      </c>
      <c r="O251" s="58"/>
      <c r="P251" s="168">
        <f t="shared" si="11"/>
        <v>0</v>
      </c>
      <c r="Q251" s="168">
        <v>1.0000000000000001E-5</v>
      </c>
      <c r="R251" s="168">
        <f t="shared" si="12"/>
        <v>2.0000000000000001E-4</v>
      </c>
      <c r="S251" s="168">
        <v>0</v>
      </c>
      <c r="T251" s="169">
        <f t="shared" si="13"/>
        <v>0</v>
      </c>
      <c r="U251" s="32"/>
      <c r="V251" s="32"/>
      <c r="W251" s="32"/>
      <c r="X251" s="32"/>
      <c r="Y251" s="32"/>
      <c r="Z251" s="32"/>
      <c r="AA251" s="32"/>
      <c r="AB251" s="32"/>
      <c r="AC251" s="32"/>
      <c r="AD251" s="32"/>
      <c r="AE251" s="32"/>
      <c r="AR251" s="170" t="s">
        <v>207</v>
      </c>
      <c r="AT251" s="170" t="s">
        <v>135</v>
      </c>
      <c r="AU251" s="170" t="s">
        <v>140</v>
      </c>
      <c r="AY251" s="17" t="s">
        <v>132</v>
      </c>
      <c r="BE251" s="171">
        <f t="shared" si="14"/>
        <v>0</v>
      </c>
      <c r="BF251" s="171">
        <f t="shared" si="15"/>
        <v>0</v>
      </c>
      <c r="BG251" s="171">
        <f t="shared" si="16"/>
        <v>0</v>
      </c>
      <c r="BH251" s="171">
        <f t="shared" si="17"/>
        <v>0</v>
      </c>
      <c r="BI251" s="171">
        <f t="shared" si="18"/>
        <v>0</v>
      </c>
      <c r="BJ251" s="17" t="s">
        <v>140</v>
      </c>
      <c r="BK251" s="171">
        <f t="shared" si="19"/>
        <v>0</v>
      </c>
      <c r="BL251" s="17" t="s">
        <v>207</v>
      </c>
      <c r="BM251" s="170" t="s">
        <v>400</v>
      </c>
    </row>
    <row r="252" spans="1:65" s="2" customFormat="1" ht="21.75" customHeight="1">
      <c r="A252" s="32"/>
      <c r="B252" s="157"/>
      <c r="C252" s="158" t="s">
        <v>401</v>
      </c>
      <c r="D252" s="158" t="s">
        <v>135</v>
      </c>
      <c r="E252" s="159" t="s">
        <v>402</v>
      </c>
      <c r="F252" s="160" t="s">
        <v>403</v>
      </c>
      <c r="G252" s="161" t="s">
        <v>243</v>
      </c>
      <c r="H252" s="162">
        <v>0.02</v>
      </c>
      <c r="I252" s="163"/>
      <c r="J252" s="164">
        <f t="shared" si="10"/>
        <v>0</v>
      </c>
      <c r="K252" s="165"/>
      <c r="L252" s="33"/>
      <c r="M252" s="166" t="s">
        <v>1</v>
      </c>
      <c r="N252" s="167" t="s">
        <v>42</v>
      </c>
      <c r="O252" s="58"/>
      <c r="P252" s="168">
        <f t="shared" si="11"/>
        <v>0</v>
      </c>
      <c r="Q252" s="168">
        <v>0</v>
      </c>
      <c r="R252" s="168">
        <f t="shared" si="12"/>
        <v>0</v>
      </c>
      <c r="S252" s="168">
        <v>0</v>
      </c>
      <c r="T252" s="169">
        <f t="shared" si="13"/>
        <v>0</v>
      </c>
      <c r="U252" s="32"/>
      <c r="V252" s="32"/>
      <c r="W252" s="32"/>
      <c r="X252" s="32"/>
      <c r="Y252" s="32"/>
      <c r="Z252" s="32"/>
      <c r="AA252" s="32"/>
      <c r="AB252" s="32"/>
      <c r="AC252" s="32"/>
      <c r="AD252" s="32"/>
      <c r="AE252" s="32"/>
      <c r="AR252" s="170" t="s">
        <v>207</v>
      </c>
      <c r="AT252" s="170" t="s">
        <v>135</v>
      </c>
      <c r="AU252" s="170" t="s">
        <v>140</v>
      </c>
      <c r="AY252" s="17" t="s">
        <v>132</v>
      </c>
      <c r="BE252" s="171">
        <f t="shared" si="14"/>
        <v>0</v>
      </c>
      <c r="BF252" s="171">
        <f t="shared" si="15"/>
        <v>0</v>
      </c>
      <c r="BG252" s="171">
        <f t="shared" si="16"/>
        <v>0</v>
      </c>
      <c r="BH252" s="171">
        <f t="shared" si="17"/>
        <v>0</v>
      </c>
      <c r="BI252" s="171">
        <f t="shared" si="18"/>
        <v>0</v>
      </c>
      <c r="BJ252" s="17" t="s">
        <v>140</v>
      </c>
      <c r="BK252" s="171">
        <f t="shared" si="19"/>
        <v>0</v>
      </c>
      <c r="BL252" s="17" t="s">
        <v>207</v>
      </c>
      <c r="BM252" s="170" t="s">
        <v>404</v>
      </c>
    </row>
    <row r="253" spans="1:65" s="2" customFormat="1" ht="21.75" customHeight="1">
      <c r="A253" s="32"/>
      <c r="B253" s="157"/>
      <c r="C253" s="158" t="s">
        <v>405</v>
      </c>
      <c r="D253" s="158" t="s">
        <v>135</v>
      </c>
      <c r="E253" s="159" t="s">
        <v>406</v>
      </c>
      <c r="F253" s="160" t="s">
        <v>407</v>
      </c>
      <c r="G253" s="161" t="s">
        <v>243</v>
      </c>
      <c r="H253" s="162">
        <v>0.02</v>
      </c>
      <c r="I253" s="163"/>
      <c r="J253" s="164">
        <f t="shared" si="10"/>
        <v>0</v>
      </c>
      <c r="K253" s="165"/>
      <c r="L253" s="33"/>
      <c r="M253" s="166" t="s">
        <v>1</v>
      </c>
      <c r="N253" s="167" t="s">
        <v>42</v>
      </c>
      <c r="O253" s="58"/>
      <c r="P253" s="168">
        <f t="shared" si="11"/>
        <v>0</v>
      </c>
      <c r="Q253" s="168">
        <v>0</v>
      </c>
      <c r="R253" s="168">
        <f t="shared" si="12"/>
        <v>0</v>
      </c>
      <c r="S253" s="168">
        <v>0</v>
      </c>
      <c r="T253" s="169">
        <f t="shared" si="13"/>
        <v>0</v>
      </c>
      <c r="U253" s="32"/>
      <c r="V253" s="32"/>
      <c r="W253" s="32"/>
      <c r="X253" s="32"/>
      <c r="Y253" s="32"/>
      <c r="Z253" s="32"/>
      <c r="AA253" s="32"/>
      <c r="AB253" s="32"/>
      <c r="AC253" s="32"/>
      <c r="AD253" s="32"/>
      <c r="AE253" s="32"/>
      <c r="AR253" s="170" t="s">
        <v>207</v>
      </c>
      <c r="AT253" s="170" t="s">
        <v>135</v>
      </c>
      <c r="AU253" s="170" t="s">
        <v>140</v>
      </c>
      <c r="AY253" s="17" t="s">
        <v>132</v>
      </c>
      <c r="BE253" s="171">
        <f t="shared" si="14"/>
        <v>0</v>
      </c>
      <c r="BF253" s="171">
        <f t="shared" si="15"/>
        <v>0</v>
      </c>
      <c r="BG253" s="171">
        <f t="shared" si="16"/>
        <v>0</v>
      </c>
      <c r="BH253" s="171">
        <f t="shared" si="17"/>
        <v>0</v>
      </c>
      <c r="BI253" s="171">
        <f t="shared" si="18"/>
        <v>0</v>
      </c>
      <c r="BJ253" s="17" t="s">
        <v>140</v>
      </c>
      <c r="BK253" s="171">
        <f t="shared" si="19"/>
        <v>0</v>
      </c>
      <c r="BL253" s="17" t="s">
        <v>207</v>
      </c>
      <c r="BM253" s="170" t="s">
        <v>408</v>
      </c>
    </row>
    <row r="254" spans="1:65" s="12" customFormat="1" ht="22.9" customHeight="1">
      <c r="B254" s="144"/>
      <c r="D254" s="145" t="s">
        <v>75</v>
      </c>
      <c r="E254" s="155" t="s">
        <v>409</v>
      </c>
      <c r="F254" s="155" t="s">
        <v>410</v>
      </c>
      <c r="I254" s="147"/>
      <c r="J254" s="156">
        <f>BK254</f>
        <v>0</v>
      </c>
      <c r="L254" s="144"/>
      <c r="M254" s="149"/>
      <c r="N254" s="150"/>
      <c r="O254" s="150"/>
      <c r="P254" s="151">
        <f>SUM(P255:P273)</f>
        <v>0</v>
      </c>
      <c r="Q254" s="150"/>
      <c r="R254" s="151">
        <f>SUM(R255:R273)</f>
        <v>6.4210000000000003E-2</v>
      </c>
      <c r="S254" s="150"/>
      <c r="T254" s="152">
        <f>SUM(T255:T273)</f>
        <v>7.775E-2</v>
      </c>
      <c r="AR254" s="145" t="s">
        <v>140</v>
      </c>
      <c r="AT254" s="153" t="s">
        <v>75</v>
      </c>
      <c r="AU254" s="153" t="s">
        <v>84</v>
      </c>
      <c r="AY254" s="145" t="s">
        <v>132</v>
      </c>
      <c r="BK254" s="154">
        <f>SUM(BK255:BK273)</f>
        <v>0</v>
      </c>
    </row>
    <row r="255" spans="1:65" s="2" customFormat="1" ht="16.5" customHeight="1">
      <c r="A255" s="32"/>
      <c r="B255" s="157"/>
      <c r="C255" s="158" t="s">
        <v>411</v>
      </c>
      <c r="D255" s="158" t="s">
        <v>135</v>
      </c>
      <c r="E255" s="159" t="s">
        <v>412</v>
      </c>
      <c r="F255" s="160" t="s">
        <v>413</v>
      </c>
      <c r="G255" s="161" t="s">
        <v>387</v>
      </c>
      <c r="H255" s="162">
        <v>1</v>
      </c>
      <c r="I255" s="163"/>
      <c r="J255" s="164">
        <f t="shared" ref="J255:J273" si="20">ROUND(I255*H255,2)</f>
        <v>0</v>
      </c>
      <c r="K255" s="165"/>
      <c r="L255" s="33"/>
      <c r="M255" s="166" t="s">
        <v>1</v>
      </c>
      <c r="N255" s="167" t="s">
        <v>42</v>
      </c>
      <c r="O255" s="58"/>
      <c r="P255" s="168">
        <f t="shared" ref="P255:P273" si="21">O255*H255</f>
        <v>0</v>
      </c>
      <c r="Q255" s="168">
        <v>0</v>
      </c>
      <c r="R255" s="168">
        <f t="shared" ref="R255:R273" si="22">Q255*H255</f>
        <v>0</v>
      </c>
      <c r="S255" s="168">
        <v>1.933E-2</v>
      </c>
      <c r="T255" s="169">
        <f t="shared" ref="T255:T273" si="23">S255*H255</f>
        <v>1.933E-2</v>
      </c>
      <c r="U255" s="32"/>
      <c r="V255" s="32"/>
      <c r="W255" s="32"/>
      <c r="X255" s="32"/>
      <c r="Y255" s="32"/>
      <c r="Z255" s="32"/>
      <c r="AA255" s="32"/>
      <c r="AB255" s="32"/>
      <c r="AC255" s="32"/>
      <c r="AD255" s="32"/>
      <c r="AE255" s="32"/>
      <c r="AR255" s="170" t="s">
        <v>207</v>
      </c>
      <c r="AT255" s="170" t="s">
        <v>135</v>
      </c>
      <c r="AU255" s="170" t="s">
        <v>140</v>
      </c>
      <c r="AY255" s="17" t="s">
        <v>132</v>
      </c>
      <c r="BE255" s="171">
        <f t="shared" ref="BE255:BE273" si="24">IF(N255="základní",J255,0)</f>
        <v>0</v>
      </c>
      <c r="BF255" s="171">
        <f t="shared" ref="BF255:BF273" si="25">IF(N255="snížená",J255,0)</f>
        <v>0</v>
      </c>
      <c r="BG255" s="171">
        <f t="shared" ref="BG255:BG273" si="26">IF(N255="zákl. přenesená",J255,0)</f>
        <v>0</v>
      </c>
      <c r="BH255" s="171">
        <f t="shared" ref="BH255:BH273" si="27">IF(N255="sníž. přenesená",J255,0)</f>
        <v>0</v>
      </c>
      <c r="BI255" s="171">
        <f t="shared" ref="BI255:BI273" si="28">IF(N255="nulová",J255,0)</f>
        <v>0</v>
      </c>
      <c r="BJ255" s="17" t="s">
        <v>140</v>
      </c>
      <c r="BK255" s="171">
        <f t="shared" ref="BK255:BK273" si="29">ROUND(I255*H255,2)</f>
        <v>0</v>
      </c>
      <c r="BL255" s="17" t="s">
        <v>207</v>
      </c>
      <c r="BM255" s="170" t="s">
        <v>414</v>
      </c>
    </row>
    <row r="256" spans="1:65" s="2" customFormat="1" ht="21.75" customHeight="1">
      <c r="A256" s="32"/>
      <c r="B256" s="157"/>
      <c r="C256" s="158" t="s">
        <v>415</v>
      </c>
      <c r="D256" s="158" t="s">
        <v>135</v>
      </c>
      <c r="E256" s="159" t="s">
        <v>416</v>
      </c>
      <c r="F256" s="160" t="s">
        <v>417</v>
      </c>
      <c r="G256" s="161" t="s">
        <v>387</v>
      </c>
      <c r="H256" s="162">
        <v>1</v>
      </c>
      <c r="I256" s="163"/>
      <c r="J256" s="164">
        <f t="shared" si="20"/>
        <v>0</v>
      </c>
      <c r="K256" s="165"/>
      <c r="L256" s="33"/>
      <c r="M256" s="166" t="s">
        <v>1</v>
      </c>
      <c r="N256" s="167" t="s">
        <v>42</v>
      </c>
      <c r="O256" s="58"/>
      <c r="P256" s="168">
        <f t="shared" si="21"/>
        <v>0</v>
      </c>
      <c r="Q256" s="168">
        <v>1.3820000000000001E-2</v>
      </c>
      <c r="R256" s="168">
        <f t="shared" si="22"/>
        <v>1.3820000000000001E-2</v>
      </c>
      <c r="S256" s="168">
        <v>0</v>
      </c>
      <c r="T256" s="169">
        <f t="shared" si="23"/>
        <v>0</v>
      </c>
      <c r="U256" s="32"/>
      <c r="V256" s="32"/>
      <c r="W256" s="32"/>
      <c r="X256" s="32"/>
      <c r="Y256" s="32"/>
      <c r="Z256" s="32"/>
      <c r="AA256" s="32"/>
      <c r="AB256" s="32"/>
      <c r="AC256" s="32"/>
      <c r="AD256" s="32"/>
      <c r="AE256" s="32"/>
      <c r="AR256" s="170" t="s">
        <v>207</v>
      </c>
      <c r="AT256" s="170" t="s">
        <v>135</v>
      </c>
      <c r="AU256" s="170" t="s">
        <v>140</v>
      </c>
      <c r="AY256" s="17" t="s">
        <v>132</v>
      </c>
      <c r="BE256" s="171">
        <f t="shared" si="24"/>
        <v>0</v>
      </c>
      <c r="BF256" s="171">
        <f t="shared" si="25"/>
        <v>0</v>
      </c>
      <c r="BG256" s="171">
        <f t="shared" si="26"/>
        <v>0</v>
      </c>
      <c r="BH256" s="171">
        <f t="shared" si="27"/>
        <v>0</v>
      </c>
      <c r="BI256" s="171">
        <f t="shared" si="28"/>
        <v>0</v>
      </c>
      <c r="BJ256" s="17" t="s">
        <v>140</v>
      </c>
      <c r="BK256" s="171">
        <f t="shared" si="29"/>
        <v>0</v>
      </c>
      <c r="BL256" s="17" t="s">
        <v>207</v>
      </c>
      <c r="BM256" s="170" t="s">
        <v>418</v>
      </c>
    </row>
    <row r="257" spans="1:65" s="2" customFormat="1" ht="16.5" customHeight="1">
      <c r="A257" s="32"/>
      <c r="B257" s="157"/>
      <c r="C257" s="158" t="s">
        <v>419</v>
      </c>
      <c r="D257" s="158" t="s">
        <v>135</v>
      </c>
      <c r="E257" s="159" t="s">
        <v>420</v>
      </c>
      <c r="F257" s="160" t="s">
        <v>421</v>
      </c>
      <c r="G257" s="161" t="s">
        <v>387</v>
      </c>
      <c r="H257" s="162">
        <v>1</v>
      </c>
      <c r="I257" s="163"/>
      <c r="J257" s="164">
        <f t="shared" si="20"/>
        <v>0</v>
      </c>
      <c r="K257" s="165"/>
      <c r="L257" s="33"/>
      <c r="M257" s="166" t="s">
        <v>1</v>
      </c>
      <c r="N257" s="167" t="s">
        <v>42</v>
      </c>
      <c r="O257" s="58"/>
      <c r="P257" s="168">
        <f t="shared" si="21"/>
        <v>0</v>
      </c>
      <c r="Q257" s="168">
        <v>0</v>
      </c>
      <c r="R257" s="168">
        <f t="shared" si="22"/>
        <v>0</v>
      </c>
      <c r="S257" s="168">
        <v>1.9460000000000002E-2</v>
      </c>
      <c r="T257" s="169">
        <f t="shared" si="23"/>
        <v>1.9460000000000002E-2</v>
      </c>
      <c r="U257" s="32"/>
      <c r="V257" s="32"/>
      <c r="W257" s="32"/>
      <c r="X257" s="32"/>
      <c r="Y257" s="32"/>
      <c r="Z257" s="32"/>
      <c r="AA257" s="32"/>
      <c r="AB257" s="32"/>
      <c r="AC257" s="32"/>
      <c r="AD257" s="32"/>
      <c r="AE257" s="32"/>
      <c r="AR257" s="170" t="s">
        <v>207</v>
      </c>
      <c r="AT257" s="170" t="s">
        <v>135</v>
      </c>
      <c r="AU257" s="170" t="s">
        <v>140</v>
      </c>
      <c r="AY257" s="17" t="s">
        <v>132</v>
      </c>
      <c r="BE257" s="171">
        <f t="shared" si="24"/>
        <v>0</v>
      </c>
      <c r="BF257" s="171">
        <f t="shared" si="25"/>
        <v>0</v>
      </c>
      <c r="BG257" s="171">
        <f t="shared" si="26"/>
        <v>0</v>
      </c>
      <c r="BH257" s="171">
        <f t="shared" si="27"/>
        <v>0</v>
      </c>
      <c r="BI257" s="171">
        <f t="shared" si="28"/>
        <v>0</v>
      </c>
      <c r="BJ257" s="17" t="s">
        <v>140</v>
      </c>
      <c r="BK257" s="171">
        <f t="shared" si="29"/>
        <v>0</v>
      </c>
      <c r="BL257" s="17" t="s">
        <v>207</v>
      </c>
      <c r="BM257" s="170" t="s">
        <v>422</v>
      </c>
    </row>
    <row r="258" spans="1:65" s="2" customFormat="1" ht="21.75" customHeight="1">
      <c r="A258" s="32"/>
      <c r="B258" s="157"/>
      <c r="C258" s="158" t="s">
        <v>423</v>
      </c>
      <c r="D258" s="158" t="s">
        <v>135</v>
      </c>
      <c r="E258" s="159" t="s">
        <v>424</v>
      </c>
      <c r="F258" s="160" t="s">
        <v>425</v>
      </c>
      <c r="G258" s="161" t="s">
        <v>387</v>
      </c>
      <c r="H258" s="162">
        <v>1</v>
      </c>
      <c r="I258" s="163"/>
      <c r="J258" s="164">
        <f t="shared" si="20"/>
        <v>0</v>
      </c>
      <c r="K258" s="165"/>
      <c r="L258" s="33"/>
      <c r="M258" s="166" t="s">
        <v>1</v>
      </c>
      <c r="N258" s="167" t="s">
        <v>42</v>
      </c>
      <c r="O258" s="58"/>
      <c r="P258" s="168">
        <f t="shared" si="21"/>
        <v>0</v>
      </c>
      <c r="Q258" s="168">
        <v>1.375E-2</v>
      </c>
      <c r="R258" s="168">
        <f t="shared" si="22"/>
        <v>1.375E-2</v>
      </c>
      <c r="S258" s="168">
        <v>0</v>
      </c>
      <c r="T258" s="169">
        <f t="shared" si="23"/>
        <v>0</v>
      </c>
      <c r="U258" s="32"/>
      <c r="V258" s="32"/>
      <c r="W258" s="32"/>
      <c r="X258" s="32"/>
      <c r="Y258" s="32"/>
      <c r="Z258" s="32"/>
      <c r="AA258" s="32"/>
      <c r="AB258" s="32"/>
      <c r="AC258" s="32"/>
      <c r="AD258" s="32"/>
      <c r="AE258" s="32"/>
      <c r="AR258" s="170" t="s">
        <v>207</v>
      </c>
      <c r="AT258" s="170" t="s">
        <v>135</v>
      </c>
      <c r="AU258" s="170" t="s">
        <v>140</v>
      </c>
      <c r="AY258" s="17" t="s">
        <v>132</v>
      </c>
      <c r="BE258" s="171">
        <f t="shared" si="24"/>
        <v>0</v>
      </c>
      <c r="BF258" s="171">
        <f t="shared" si="25"/>
        <v>0</v>
      </c>
      <c r="BG258" s="171">
        <f t="shared" si="26"/>
        <v>0</v>
      </c>
      <c r="BH258" s="171">
        <f t="shared" si="27"/>
        <v>0</v>
      </c>
      <c r="BI258" s="171">
        <f t="shared" si="28"/>
        <v>0</v>
      </c>
      <c r="BJ258" s="17" t="s">
        <v>140</v>
      </c>
      <c r="BK258" s="171">
        <f t="shared" si="29"/>
        <v>0</v>
      </c>
      <c r="BL258" s="17" t="s">
        <v>207</v>
      </c>
      <c r="BM258" s="170" t="s">
        <v>426</v>
      </c>
    </row>
    <row r="259" spans="1:65" s="2" customFormat="1" ht="16.5" customHeight="1">
      <c r="A259" s="32"/>
      <c r="B259" s="157"/>
      <c r="C259" s="158" t="s">
        <v>427</v>
      </c>
      <c r="D259" s="158" t="s">
        <v>135</v>
      </c>
      <c r="E259" s="159" t="s">
        <v>428</v>
      </c>
      <c r="F259" s="160" t="s">
        <v>429</v>
      </c>
      <c r="G259" s="161" t="s">
        <v>387</v>
      </c>
      <c r="H259" s="162">
        <v>1</v>
      </c>
      <c r="I259" s="163"/>
      <c r="J259" s="164">
        <f t="shared" si="20"/>
        <v>0</v>
      </c>
      <c r="K259" s="165"/>
      <c r="L259" s="33"/>
      <c r="M259" s="166" t="s">
        <v>1</v>
      </c>
      <c r="N259" s="167" t="s">
        <v>42</v>
      </c>
      <c r="O259" s="58"/>
      <c r="P259" s="168">
        <f t="shared" si="21"/>
        <v>0</v>
      </c>
      <c r="Q259" s="168">
        <v>0</v>
      </c>
      <c r="R259" s="168">
        <f t="shared" si="22"/>
        <v>0</v>
      </c>
      <c r="S259" s="168">
        <v>3.2899999999999999E-2</v>
      </c>
      <c r="T259" s="169">
        <f t="shared" si="23"/>
        <v>3.2899999999999999E-2</v>
      </c>
      <c r="U259" s="32"/>
      <c r="V259" s="32"/>
      <c r="W259" s="32"/>
      <c r="X259" s="32"/>
      <c r="Y259" s="32"/>
      <c r="Z259" s="32"/>
      <c r="AA259" s="32"/>
      <c r="AB259" s="32"/>
      <c r="AC259" s="32"/>
      <c r="AD259" s="32"/>
      <c r="AE259" s="32"/>
      <c r="AR259" s="170" t="s">
        <v>207</v>
      </c>
      <c r="AT259" s="170" t="s">
        <v>135</v>
      </c>
      <c r="AU259" s="170" t="s">
        <v>140</v>
      </c>
      <c r="AY259" s="17" t="s">
        <v>132</v>
      </c>
      <c r="BE259" s="171">
        <f t="shared" si="24"/>
        <v>0</v>
      </c>
      <c r="BF259" s="171">
        <f t="shared" si="25"/>
        <v>0</v>
      </c>
      <c r="BG259" s="171">
        <f t="shared" si="26"/>
        <v>0</v>
      </c>
      <c r="BH259" s="171">
        <f t="shared" si="27"/>
        <v>0</v>
      </c>
      <c r="BI259" s="171">
        <f t="shared" si="28"/>
        <v>0</v>
      </c>
      <c r="BJ259" s="17" t="s">
        <v>140</v>
      </c>
      <c r="BK259" s="171">
        <f t="shared" si="29"/>
        <v>0</v>
      </c>
      <c r="BL259" s="17" t="s">
        <v>207</v>
      </c>
      <c r="BM259" s="170" t="s">
        <v>430</v>
      </c>
    </row>
    <row r="260" spans="1:65" s="2" customFormat="1" ht="21.75" customHeight="1">
      <c r="A260" s="32"/>
      <c r="B260" s="157"/>
      <c r="C260" s="158" t="s">
        <v>431</v>
      </c>
      <c r="D260" s="158" t="s">
        <v>135</v>
      </c>
      <c r="E260" s="159" t="s">
        <v>432</v>
      </c>
      <c r="F260" s="160" t="s">
        <v>433</v>
      </c>
      <c r="G260" s="161" t="s">
        <v>387</v>
      </c>
      <c r="H260" s="162">
        <v>1</v>
      </c>
      <c r="I260" s="163"/>
      <c r="J260" s="164">
        <f t="shared" si="20"/>
        <v>0</v>
      </c>
      <c r="K260" s="165"/>
      <c r="L260" s="33"/>
      <c r="M260" s="166" t="s">
        <v>1</v>
      </c>
      <c r="N260" s="167" t="s">
        <v>42</v>
      </c>
      <c r="O260" s="58"/>
      <c r="P260" s="168">
        <f t="shared" si="21"/>
        <v>0</v>
      </c>
      <c r="Q260" s="168">
        <v>1.5339999999999999E-2</v>
      </c>
      <c r="R260" s="168">
        <f t="shared" si="22"/>
        <v>1.5339999999999999E-2</v>
      </c>
      <c r="S260" s="168">
        <v>0</v>
      </c>
      <c r="T260" s="169">
        <f t="shared" si="23"/>
        <v>0</v>
      </c>
      <c r="U260" s="32"/>
      <c r="V260" s="32"/>
      <c r="W260" s="32"/>
      <c r="X260" s="32"/>
      <c r="Y260" s="32"/>
      <c r="Z260" s="32"/>
      <c r="AA260" s="32"/>
      <c r="AB260" s="32"/>
      <c r="AC260" s="32"/>
      <c r="AD260" s="32"/>
      <c r="AE260" s="32"/>
      <c r="AR260" s="170" t="s">
        <v>207</v>
      </c>
      <c r="AT260" s="170" t="s">
        <v>135</v>
      </c>
      <c r="AU260" s="170" t="s">
        <v>140</v>
      </c>
      <c r="AY260" s="17" t="s">
        <v>132</v>
      </c>
      <c r="BE260" s="171">
        <f t="shared" si="24"/>
        <v>0</v>
      </c>
      <c r="BF260" s="171">
        <f t="shared" si="25"/>
        <v>0</v>
      </c>
      <c r="BG260" s="171">
        <f t="shared" si="26"/>
        <v>0</v>
      </c>
      <c r="BH260" s="171">
        <f t="shared" si="27"/>
        <v>0</v>
      </c>
      <c r="BI260" s="171">
        <f t="shared" si="28"/>
        <v>0</v>
      </c>
      <c r="BJ260" s="17" t="s">
        <v>140</v>
      </c>
      <c r="BK260" s="171">
        <f t="shared" si="29"/>
        <v>0</v>
      </c>
      <c r="BL260" s="17" t="s">
        <v>207</v>
      </c>
      <c r="BM260" s="170" t="s">
        <v>434</v>
      </c>
    </row>
    <row r="261" spans="1:65" s="2" customFormat="1" ht="21.75" customHeight="1">
      <c r="A261" s="32"/>
      <c r="B261" s="157"/>
      <c r="C261" s="196" t="s">
        <v>435</v>
      </c>
      <c r="D261" s="196" t="s">
        <v>208</v>
      </c>
      <c r="E261" s="197" t="s">
        <v>436</v>
      </c>
      <c r="F261" s="198" t="s">
        <v>437</v>
      </c>
      <c r="G261" s="199" t="s">
        <v>205</v>
      </c>
      <c r="H261" s="200">
        <v>1</v>
      </c>
      <c r="I261" s="201"/>
      <c r="J261" s="202">
        <f t="shared" si="20"/>
        <v>0</v>
      </c>
      <c r="K261" s="203"/>
      <c r="L261" s="204"/>
      <c r="M261" s="205" t="s">
        <v>1</v>
      </c>
      <c r="N261" s="206" t="s">
        <v>42</v>
      </c>
      <c r="O261" s="58"/>
      <c r="P261" s="168">
        <f t="shared" si="21"/>
        <v>0</v>
      </c>
      <c r="Q261" s="168">
        <v>2.5000000000000001E-3</v>
      </c>
      <c r="R261" s="168">
        <f t="shared" si="22"/>
        <v>2.5000000000000001E-3</v>
      </c>
      <c r="S261" s="168">
        <v>0</v>
      </c>
      <c r="T261" s="169">
        <f t="shared" si="23"/>
        <v>0</v>
      </c>
      <c r="U261" s="32"/>
      <c r="V261" s="32"/>
      <c r="W261" s="32"/>
      <c r="X261" s="32"/>
      <c r="Y261" s="32"/>
      <c r="Z261" s="32"/>
      <c r="AA261" s="32"/>
      <c r="AB261" s="32"/>
      <c r="AC261" s="32"/>
      <c r="AD261" s="32"/>
      <c r="AE261" s="32"/>
      <c r="AR261" s="170" t="s">
        <v>291</v>
      </c>
      <c r="AT261" s="170" t="s">
        <v>208</v>
      </c>
      <c r="AU261" s="170" t="s">
        <v>140</v>
      </c>
      <c r="AY261" s="17" t="s">
        <v>132</v>
      </c>
      <c r="BE261" s="171">
        <f t="shared" si="24"/>
        <v>0</v>
      </c>
      <c r="BF261" s="171">
        <f t="shared" si="25"/>
        <v>0</v>
      </c>
      <c r="BG261" s="171">
        <f t="shared" si="26"/>
        <v>0</v>
      </c>
      <c r="BH261" s="171">
        <f t="shared" si="27"/>
        <v>0</v>
      </c>
      <c r="BI261" s="171">
        <f t="shared" si="28"/>
        <v>0</v>
      </c>
      <c r="BJ261" s="17" t="s">
        <v>140</v>
      </c>
      <c r="BK261" s="171">
        <f t="shared" si="29"/>
        <v>0</v>
      </c>
      <c r="BL261" s="17" t="s">
        <v>207</v>
      </c>
      <c r="BM261" s="170" t="s">
        <v>438</v>
      </c>
    </row>
    <row r="262" spans="1:65" s="2" customFormat="1" ht="21.75" customHeight="1">
      <c r="A262" s="32"/>
      <c r="B262" s="157"/>
      <c r="C262" s="196" t="s">
        <v>439</v>
      </c>
      <c r="D262" s="196" t="s">
        <v>208</v>
      </c>
      <c r="E262" s="197" t="s">
        <v>440</v>
      </c>
      <c r="F262" s="198" t="s">
        <v>441</v>
      </c>
      <c r="G262" s="199" t="s">
        <v>205</v>
      </c>
      <c r="H262" s="200">
        <v>1</v>
      </c>
      <c r="I262" s="201"/>
      <c r="J262" s="202">
        <f t="shared" si="20"/>
        <v>0</v>
      </c>
      <c r="K262" s="203"/>
      <c r="L262" s="204"/>
      <c r="M262" s="205" t="s">
        <v>1</v>
      </c>
      <c r="N262" s="206" t="s">
        <v>42</v>
      </c>
      <c r="O262" s="58"/>
      <c r="P262" s="168">
        <f t="shared" si="21"/>
        <v>0</v>
      </c>
      <c r="Q262" s="168">
        <v>3.5000000000000001E-3</v>
      </c>
      <c r="R262" s="168">
        <f t="shared" si="22"/>
        <v>3.5000000000000001E-3</v>
      </c>
      <c r="S262" s="168">
        <v>0</v>
      </c>
      <c r="T262" s="169">
        <f t="shared" si="23"/>
        <v>0</v>
      </c>
      <c r="U262" s="32"/>
      <c r="V262" s="32"/>
      <c r="W262" s="32"/>
      <c r="X262" s="32"/>
      <c r="Y262" s="32"/>
      <c r="Z262" s="32"/>
      <c r="AA262" s="32"/>
      <c r="AB262" s="32"/>
      <c r="AC262" s="32"/>
      <c r="AD262" s="32"/>
      <c r="AE262" s="32"/>
      <c r="AR262" s="170" t="s">
        <v>291</v>
      </c>
      <c r="AT262" s="170" t="s">
        <v>208</v>
      </c>
      <c r="AU262" s="170" t="s">
        <v>140</v>
      </c>
      <c r="AY262" s="17" t="s">
        <v>132</v>
      </c>
      <c r="BE262" s="171">
        <f t="shared" si="24"/>
        <v>0</v>
      </c>
      <c r="BF262" s="171">
        <f t="shared" si="25"/>
        <v>0</v>
      </c>
      <c r="BG262" s="171">
        <f t="shared" si="26"/>
        <v>0</v>
      </c>
      <c r="BH262" s="171">
        <f t="shared" si="27"/>
        <v>0</v>
      </c>
      <c r="BI262" s="171">
        <f t="shared" si="28"/>
        <v>0</v>
      </c>
      <c r="BJ262" s="17" t="s">
        <v>140</v>
      </c>
      <c r="BK262" s="171">
        <f t="shared" si="29"/>
        <v>0</v>
      </c>
      <c r="BL262" s="17" t="s">
        <v>207</v>
      </c>
      <c r="BM262" s="170" t="s">
        <v>442</v>
      </c>
    </row>
    <row r="263" spans="1:65" s="2" customFormat="1" ht="16.5" customHeight="1">
      <c r="A263" s="32"/>
      <c r="B263" s="157"/>
      <c r="C263" s="196" t="s">
        <v>443</v>
      </c>
      <c r="D263" s="196" t="s">
        <v>208</v>
      </c>
      <c r="E263" s="197" t="s">
        <v>444</v>
      </c>
      <c r="F263" s="198" t="s">
        <v>445</v>
      </c>
      <c r="G263" s="199" t="s">
        <v>205</v>
      </c>
      <c r="H263" s="200">
        <v>1</v>
      </c>
      <c r="I263" s="201"/>
      <c r="J263" s="202">
        <f t="shared" si="20"/>
        <v>0</v>
      </c>
      <c r="K263" s="203"/>
      <c r="L263" s="204"/>
      <c r="M263" s="205" t="s">
        <v>1</v>
      </c>
      <c r="N263" s="206" t="s">
        <v>42</v>
      </c>
      <c r="O263" s="58"/>
      <c r="P263" s="168">
        <f t="shared" si="21"/>
        <v>0</v>
      </c>
      <c r="Q263" s="168">
        <v>1.2999999999999999E-3</v>
      </c>
      <c r="R263" s="168">
        <f t="shared" si="22"/>
        <v>1.2999999999999999E-3</v>
      </c>
      <c r="S263" s="168">
        <v>0</v>
      </c>
      <c r="T263" s="169">
        <f t="shared" si="23"/>
        <v>0</v>
      </c>
      <c r="U263" s="32"/>
      <c r="V263" s="32"/>
      <c r="W263" s="32"/>
      <c r="X263" s="32"/>
      <c r="Y263" s="32"/>
      <c r="Z263" s="32"/>
      <c r="AA263" s="32"/>
      <c r="AB263" s="32"/>
      <c r="AC263" s="32"/>
      <c r="AD263" s="32"/>
      <c r="AE263" s="32"/>
      <c r="AR263" s="170" t="s">
        <v>291</v>
      </c>
      <c r="AT263" s="170" t="s">
        <v>208</v>
      </c>
      <c r="AU263" s="170" t="s">
        <v>140</v>
      </c>
      <c r="AY263" s="17" t="s">
        <v>132</v>
      </c>
      <c r="BE263" s="171">
        <f t="shared" si="24"/>
        <v>0</v>
      </c>
      <c r="BF263" s="171">
        <f t="shared" si="25"/>
        <v>0</v>
      </c>
      <c r="BG263" s="171">
        <f t="shared" si="26"/>
        <v>0</v>
      </c>
      <c r="BH263" s="171">
        <f t="shared" si="27"/>
        <v>0</v>
      </c>
      <c r="BI263" s="171">
        <f t="shared" si="28"/>
        <v>0</v>
      </c>
      <c r="BJ263" s="17" t="s">
        <v>140</v>
      </c>
      <c r="BK263" s="171">
        <f t="shared" si="29"/>
        <v>0</v>
      </c>
      <c r="BL263" s="17" t="s">
        <v>207</v>
      </c>
      <c r="BM263" s="170" t="s">
        <v>446</v>
      </c>
    </row>
    <row r="264" spans="1:65" s="2" customFormat="1" ht="16.5" customHeight="1">
      <c r="A264" s="32"/>
      <c r="B264" s="157"/>
      <c r="C264" s="158" t="s">
        <v>447</v>
      </c>
      <c r="D264" s="158" t="s">
        <v>135</v>
      </c>
      <c r="E264" s="159" t="s">
        <v>448</v>
      </c>
      <c r="F264" s="160" t="s">
        <v>449</v>
      </c>
      <c r="G264" s="161" t="s">
        <v>205</v>
      </c>
      <c r="H264" s="162">
        <v>6</v>
      </c>
      <c r="I264" s="163"/>
      <c r="J264" s="164">
        <f t="shared" si="20"/>
        <v>0</v>
      </c>
      <c r="K264" s="165"/>
      <c r="L264" s="33"/>
      <c r="M264" s="166" t="s">
        <v>1</v>
      </c>
      <c r="N264" s="167" t="s">
        <v>42</v>
      </c>
      <c r="O264" s="58"/>
      <c r="P264" s="168">
        <f t="shared" si="21"/>
        <v>0</v>
      </c>
      <c r="Q264" s="168">
        <v>0</v>
      </c>
      <c r="R264" s="168">
        <f t="shared" si="22"/>
        <v>0</v>
      </c>
      <c r="S264" s="168">
        <v>4.8999999999999998E-4</v>
      </c>
      <c r="T264" s="169">
        <f t="shared" si="23"/>
        <v>2.9399999999999999E-3</v>
      </c>
      <c r="U264" s="32"/>
      <c r="V264" s="32"/>
      <c r="W264" s="32"/>
      <c r="X264" s="32"/>
      <c r="Y264" s="32"/>
      <c r="Z264" s="32"/>
      <c r="AA264" s="32"/>
      <c r="AB264" s="32"/>
      <c r="AC264" s="32"/>
      <c r="AD264" s="32"/>
      <c r="AE264" s="32"/>
      <c r="AR264" s="170" t="s">
        <v>207</v>
      </c>
      <c r="AT264" s="170" t="s">
        <v>135</v>
      </c>
      <c r="AU264" s="170" t="s">
        <v>140</v>
      </c>
      <c r="AY264" s="17" t="s">
        <v>132</v>
      </c>
      <c r="BE264" s="171">
        <f t="shared" si="24"/>
        <v>0</v>
      </c>
      <c r="BF264" s="171">
        <f t="shared" si="25"/>
        <v>0</v>
      </c>
      <c r="BG264" s="171">
        <f t="shared" si="26"/>
        <v>0</v>
      </c>
      <c r="BH264" s="171">
        <f t="shared" si="27"/>
        <v>0</v>
      </c>
      <c r="BI264" s="171">
        <f t="shared" si="28"/>
        <v>0</v>
      </c>
      <c r="BJ264" s="17" t="s">
        <v>140</v>
      </c>
      <c r="BK264" s="171">
        <f t="shared" si="29"/>
        <v>0</v>
      </c>
      <c r="BL264" s="17" t="s">
        <v>207</v>
      </c>
      <c r="BM264" s="170" t="s">
        <v>450</v>
      </c>
    </row>
    <row r="265" spans="1:65" s="2" customFormat="1" ht="16.5" customHeight="1">
      <c r="A265" s="32"/>
      <c r="B265" s="157"/>
      <c r="C265" s="158" t="s">
        <v>451</v>
      </c>
      <c r="D265" s="158" t="s">
        <v>135</v>
      </c>
      <c r="E265" s="159" t="s">
        <v>452</v>
      </c>
      <c r="F265" s="160" t="s">
        <v>453</v>
      </c>
      <c r="G265" s="161" t="s">
        <v>387</v>
      </c>
      <c r="H265" s="162">
        <v>6</v>
      </c>
      <c r="I265" s="163"/>
      <c r="J265" s="164">
        <f t="shared" si="20"/>
        <v>0</v>
      </c>
      <c r="K265" s="165"/>
      <c r="L265" s="33"/>
      <c r="M265" s="166" t="s">
        <v>1</v>
      </c>
      <c r="N265" s="167" t="s">
        <v>42</v>
      </c>
      <c r="O265" s="58"/>
      <c r="P265" s="168">
        <f t="shared" si="21"/>
        <v>0</v>
      </c>
      <c r="Q265" s="168">
        <v>1.89E-3</v>
      </c>
      <c r="R265" s="168">
        <f t="shared" si="22"/>
        <v>1.1339999999999999E-2</v>
      </c>
      <c r="S265" s="168">
        <v>0</v>
      </c>
      <c r="T265" s="169">
        <f t="shared" si="23"/>
        <v>0</v>
      </c>
      <c r="U265" s="32"/>
      <c r="V265" s="32"/>
      <c r="W265" s="32"/>
      <c r="X265" s="32"/>
      <c r="Y265" s="32"/>
      <c r="Z265" s="32"/>
      <c r="AA265" s="32"/>
      <c r="AB265" s="32"/>
      <c r="AC265" s="32"/>
      <c r="AD265" s="32"/>
      <c r="AE265" s="32"/>
      <c r="AR265" s="170" t="s">
        <v>207</v>
      </c>
      <c r="AT265" s="170" t="s">
        <v>135</v>
      </c>
      <c r="AU265" s="170" t="s">
        <v>140</v>
      </c>
      <c r="AY265" s="17" t="s">
        <v>132</v>
      </c>
      <c r="BE265" s="171">
        <f t="shared" si="24"/>
        <v>0</v>
      </c>
      <c r="BF265" s="171">
        <f t="shared" si="25"/>
        <v>0</v>
      </c>
      <c r="BG265" s="171">
        <f t="shared" si="26"/>
        <v>0</v>
      </c>
      <c r="BH265" s="171">
        <f t="shared" si="27"/>
        <v>0</v>
      </c>
      <c r="BI265" s="171">
        <f t="shared" si="28"/>
        <v>0</v>
      </c>
      <c r="BJ265" s="17" t="s">
        <v>140</v>
      </c>
      <c r="BK265" s="171">
        <f t="shared" si="29"/>
        <v>0</v>
      </c>
      <c r="BL265" s="17" t="s">
        <v>207</v>
      </c>
      <c r="BM265" s="170" t="s">
        <v>454</v>
      </c>
    </row>
    <row r="266" spans="1:65" s="2" customFormat="1" ht="16.5" customHeight="1">
      <c r="A266" s="32"/>
      <c r="B266" s="157"/>
      <c r="C266" s="158" t="s">
        <v>455</v>
      </c>
      <c r="D266" s="158" t="s">
        <v>135</v>
      </c>
      <c r="E266" s="159" t="s">
        <v>456</v>
      </c>
      <c r="F266" s="160" t="s">
        <v>457</v>
      </c>
      <c r="G266" s="161" t="s">
        <v>387</v>
      </c>
      <c r="H266" s="162">
        <v>2</v>
      </c>
      <c r="I266" s="163"/>
      <c r="J266" s="164">
        <f t="shared" si="20"/>
        <v>0</v>
      </c>
      <c r="K266" s="165"/>
      <c r="L266" s="33"/>
      <c r="M266" s="166" t="s">
        <v>1</v>
      </c>
      <c r="N266" s="167" t="s">
        <v>42</v>
      </c>
      <c r="O266" s="58"/>
      <c r="P266" s="168">
        <f t="shared" si="21"/>
        <v>0</v>
      </c>
      <c r="Q266" s="168">
        <v>0</v>
      </c>
      <c r="R266" s="168">
        <f t="shared" si="22"/>
        <v>0</v>
      </c>
      <c r="S266" s="168">
        <v>1.56E-3</v>
      </c>
      <c r="T266" s="169">
        <f t="shared" si="23"/>
        <v>3.1199999999999999E-3</v>
      </c>
      <c r="U266" s="32"/>
      <c r="V266" s="32"/>
      <c r="W266" s="32"/>
      <c r="X266" s="32"/>
      <c r="Y266" s="32"/>
      <c r="Z266" s="32"/>
      <c r="AA266" s="32"/>
      <c r="AB266" s="32"/>
      <c r="AC266" s="32"/>
      <c r="AD266" s="32"/>
      <c r="AE266" s="32"/>
      <c r="AR266" s="170" t="s">
        <v>207</v>
      </c>
      <c r="AT266" s="170" t="s">
        <v>135</v>
      </c>
      <c r="AU266" s="170" t="s">
        <v>140</v>
      </c>
      <c r="AY266" s="17" t="s">
        <v>132</v>
      </c>
      <c r="BE266" s="171">
        <f t="shared" si="24"/>
        <v>0</v>
      </c>
      <c r="BF266" s="171">
        <f t="shared" si="25"/>
        <v>0</v>
      </c>
      <c r="BG266" s="171">
        <f t="shared" si="26"/>
        <v>0</v>
      </c>
      <c r="BH266" s="171">
        <f t="shared" si="27"/>
        <v>0</v>
      </c>
      <c r="BI266" s="171">
        <f t="shared" si="28"/>
        <v>0</v>
      </c>
      <c r="BJ266" s="17" t="s">
        <v>140</v>
      </c>
      <c r="BK266" s="171">
        <f t="shared" si="29"/>
        <v>0</v>
      </c>
      <c r="BL266" s="17" t="s">
        <v>207</v>
      </c>
      <c r="BM266" s="170" t="s">
        <v>458</v>
      </c>
    </row>
    <row r="267" spans="1:65" s="2" customFormat="1" ht="16.5" customHeight="1">
      <c r="A267" s="32"/>
      <c r="B267" s="157"/>
      <c r="C267" s="158" t="s">
        <v>459</v>
      </c>
      <c r="D267" s="158" t="s">
        <v>135</v>
      </c>
      <c r="E267" s="159" t="s">
        <v>460</v>
      </c>
      <c r="F267" s="160" t="s">
        <v>461</v>
      </c>
      <c r="G267" s="161" t="s">
        <v>387</v>
      </c>
      <c r="H267" s="162">
        <v>1</v>
      </c>
      <c r="I267" s="163"/>
      <c r="J267" s="164">
        <f t="shared" si="20"/>
        <v>0</v>
      </c>
      <c r="K267" s="165"/>
      <c r="L267" s="33"/>
      <c r="M267" s="166" t="s">
        <v>1</v>
      </c>
      <c r="N267" s="167" t="s">
        <v>42</v>
      </c>
      <c r="O267" s="58"/>
      <c r="P267" s="168">
        <f t="shared" si="21"/>
        <v>0</v>
      </c>
      <c r="Q267" s="168">
        <v>1.8E-3</v>
      </c>
      <c r="R267" s="168">
        <f t="shared" si="22"/>
        <v>1.8E-3</v>
      </c>
      <c r="S267" s="168">
        <v>0</v>
      </c>
      <c r="T267" s="169">
        <f t="shared" si="23"/>
        <v>0</v>
      </c>
      <c r="U267" s="32"/>
      <c r="V267" s="32"/>
      <c r="W267" s="32"/>
      <c r="X267" s="32"/>
      <c r="Y267" s="32"/>
      <c r="Z267" s="32"/>
      <c r="AA267" s="32"/>
      <c r="AB267" s="32"/>
      <c r="AC267" s="32"/>
      <c r="AD267" s="32"/>
      <c r="AE267" s="32"/>
      <c r="AR267" s="170" t="s">
        <v>207</v>
      </c>
      <c r="AT267" s="170" t="s">
        <v>135</v>
      </c>
      <c r="AU267" s="170" t="s">
        <v>140</v>
      </c>
      <c r="AY267" s="17" t="s">
        <v>132</v>
      </c>
      <c r="BE267" s="171">
        <f t="shared" si="24"/>
        <v>0</v>
      </c>
      <c r="BF267" s="171">
        <f t="shared" si="25"/>
        <v>0</v>
      </c>
      <c r="BG267" s="171">
        <f t="shared" si="26"/>
        <v>0</v>
      </c>
      <c r="BH267" s="171">
        <f t="shared" si="27"/>
        <v>0</v>
      </c>
      <c r="BI267" s="171">
        <f t="shared" si="28"/>
        <v>0</v>
      </c>
      <c r="BJ267" s="17" t="s">
        <v>140</v>
      </c>
      <c r="BK267" s="171">
        <f t="shared" si="29"/>
        <v>0</v>
      </c>
      <c r="BL267" s="17" t="s">
        <v>207</v>
      </c>
      <c r="BM267" s="170" t="s">
        <v>462</v>
      </c>
    </row>
    <row r="268" spans="1:65" s="2" customFormat="1" ht="16.5" customHeight="1">
      <c r="A268" s="32"/>
      <c r="B268" s="157"/>
      <c r="C268" s="158" t="s">
        <v>463</v>
      </c>
      <c r="D268" s="158" t="s">
        <v>135</v>
      </c>
      <c r="E268" s="159" t="s">
        <v>464</v>
      </c>
      <c r="F268" s="160" t="s">
        <v>465</v>
      </c>
      <c r="G268" s="161" t="s">
        <v>205</v>
      </c>
      <c r="H268" s="162">
        <v>3</v>
      </c>
      <c r="I268" s="163"/>
      <c r="J268" s="164">
        <f t="shared" si="20"/>
        <v>0</v>
      </c>
      <c r="K268" s="165"/>
      <c r="L268" s="33"/>
      <c r="M268" s="166" t="s">
        <v>1</v>
      </c>
      <c r="N268" s="167" t="s">
        <v>42</v>
      </c>
      <c r="O268" s="58"/>
      <c r="P268" s="168">
        <f t="shared" si="21"/>
        <v>0</v>
      </c>
      <c r="Q268" s="168">
        <v>1.3999999999999999E-4</v>
      </c>
      <c r="R268" s="168">
        <f t="shared" si="22"/>
        <v>4.1999999999999996E-4</v>
      </c>
      <c r="S268" s="168">
        <v>0</v>
      </c>
      <c r="T268" s="169">
        <f t="shared" si="23"/>
        <v>0</v>
      </c>
      <c r="U268" s="32"/>
      <c r="V268" s="32"/>
      <c r="W268" s="32"/>
      <c r="X268" s="32"/>
      <c r="Y268" s="32"/>
      <c r="Z268" s="32"/>
      <c r="AA268" s="32"/>
      <c r="AB268" s="32"/>
      <c r="AC268" s="32"/>
      <c r="AD268" s="32"/>
      <c r="AE268" s="32"/>
      <c r="AR268" s="170" t="s">
        <v>207</v>
      </c>
      <c r="AT268" s="170" t="s">
        <v>135</v>
      </c>
      <c r="AU268" s="170" t="s">
        <v>140</v>
      </c>
      <c r="AY268" s="17" t="s">
        <v>132</v>
      </c>
      <c r="BE268" s="171">
        <f t="shared" si="24"/>
        <v>0</v>
      </c>
      <c r="BF268" s="171">
        <f t="shared" si="25"/>
        <v>0</v>
      </c>
      <c r="BG268" s="171">
        <f t="shared" si="26"/>
        <v>0</v>
      </c>
      <c r="BH268" s="171">
        <f t="shared" si="27"/>
        <v>0</v>
      </c>
      <c r="BI268" s="171">
        <f t="shared" si="28"/>
        <v>0</v>
      </c>
      <c r="BJ268" s="17" t="s">
        <v>140</v>
      </c>
      <c r="BK268" s="171">
        <f t="shared" si="29"/>
        <v>0</v>
      </c>
      <c r="BL268" s="17" t="s">
        <v>207</v>
      </c>
      <c r="BM268" s="170" t="s">
        <v>466</v>
      </c>
    </row>
    <row r="269" spans="1:65" s="2" customFormat="1" ht="21.75" customHeight="1">
      <c r="A269" s="32"/>
      <c r="B269" s="157"/>
      <c r="C269" s="196" t="s">
        <v>467</v>
      </c>
      <c r="D269" s="196" t="s">
        <v>208</v>
      </c>
      <c r="E269" s="197" t="s">
        <v>468</v>
      </c>
      <c r="F269" s="198" t="s">
        <v>469</v>
      </c>
      <c r="G269" s="199" t="s">
        <v>205</v>
      </c>
      <c r="H269" s="200">
        <v>1</v>
      </c>
      <c r="I269" s="201"/>
      <c r="J269" s="202">
        <f t="shared" si="20"/>
        <v>0</v>
      </c>
      <c r="K269" s="203"/>
      <c r="L269" s="204"/>
      <c r="M269" s="205" t="s">
        <v>1</v>
      </c>
      <c r="N269" s="206" t="s">
        <v>42</v>
      </c>
      <c r="O269" s="58"/>
      <c r="P269" s="168">
        <f t="shared" si="21"/>
        <v>0</v>
      </c>
      <c r="Q269" s="168">
        <v>4.4000000000000002E-4</v>
      </c>
      <c r="R269" s="168">
        <f t="shared" si="22"/>
        <v>4.4000000000000002E-4</v>
      </c>
      <c r="S269" s="168">
        <v>0</v>
      </c>
      <c r="T269" s="169">
        <f t="shared" si="23"/>
        <v>0</v>
      </c>
      <c r="U269" s="32"/>
      <c r="V269" s="32"/>
      <c r="W269" s="32"/>
      <c r="X269" s="32"/>
      <c r="Y269" s="32"/>
      <c r="Z269" s="32"/>
      <c r="AA269" s="32"/>
      <c r="AB269" s="32"/>
      <c r="AC269" s="32"/>
      <c r="AD269" s="32"/>
      <c r="AE269" s="32"/>
      <c r="AR269" s="170" t="s">
        <v>291</v>
      </c>
      <c r="AT269" s="170" t="s">
        <v>208</v>
      </c>
      <c r="AU269" s="170" t="s">
        <v>140</v>
      </c>
      <c r="AY269" s="17" t="s">
        <v>132</v>
      </c>
      <c r="BE269" s="171">
        <f t="shared" si="24"/>
        <v>0</v>
      </c>
      <c r="BF269" s="171">
        <f t="shared" si="25"/>
        <v>0</v>
      </c>
      <c r="BG269" s="171">
        <f t="shared" si="26"/>
        <v>0</v>
      </c>
      <c r="BH269" s="171">
        <f t="shared" si="27"/>
        <v>0</v>
      </c>
      <c r="BI269" s="171">
        <f t="shared" si="28"/>
        <v>0</v>
      </c>
      <c r="BJ269" s="17" t="s">
        <v>140</v>
      </c>
      <c r="BK269" s="171">
        <f t="shared" si="29"/>
        <v>0</v>
      </c>
      <c r="BL269" s="17" t="s">
        <v>207</v>
      </c>
      <c r="BM269" s="170" t="s">
        <v>470</v>
      </c>
    </row>
    <row r="270" spans="1:65" s="2" customFormat="1" ht="21.75" customHeight="1">
      <c r="A270" s="32"/>
      <c r="B270" s="157"/>
      <c r="C270" s="196" t="s">
        <v>471</v>
      </c>
      <c r="D270" s="196" t="s">
        <v>208</v>
      </c>
      <c r="E270" s="197" t="s">
        <v>472</v>
      </c>
      <c r="F270" s="198" t="s">
        <v>473</v>
      </c>
      <c r="G270" s="199" t="s">
        <v>205</v>
      </c>
      <c r="H270" s="200">
        <v>1</v>
      </c>
      <c r="I270" s="201"/>
      <c r="J270" s="202">
        <f t="shared" si="20"/>
        <v>0</v>
      </c>
      <c r="K270" s="203"/>
      <c r="L270" s="204"/>
      <c r="M270" s="205" t="s">
        <v>1</v>
      </c>
      <c r="N270" s="206" t="s">
        <v>42</v>
      </c>
      <c r="O270" s="58"/>
      <c r="P270" s="168">
        <f t="shared" si="21"/>
        <v>0</v>
      </c>
      <c r="Q270" s="168">
        <v>0</v>
      </c>
      <c r="R270" s="168">
        <f t="shared" si="22"/>
        <v>0</v>
      </c>
      <c r="S270" s="168">
        <v>0</v>
      </c>
      <c r="T270" s="169">
        <f t="shared" si="23"/>
        <v>0</v>
      </c>
      <c r="U270" s="32"/>
      <c r="V270" s="32"/>
      <c r="W270" s="32"/>
      <c r="X270" s="32"/>
      <c r="Y270" s="32"/>
      <c r="Z270" s="32"/>
      <c r="AA270" s="32"/>
      <c r="AB270" s="32"/>
      <c r="AC270" s="32"/>
      <c r="AD270" s="32"/>
      <c r="AE270" s="32"/>
      <c r="AR270" s="170" t="s">
        <v>291</v>
      </c>
      <c r="AT270" s="170" t="s">
        <v>208</v>
      </c>
      <c r="AU270" s="170" t="s">
        <v>140</v>
      </c>
      <c r="AY270" s="17" t="s">
        <v>132</v>
      </c>
      <c r="BE270" s="171">
        <f t="shared" si="24"/>
        <v>0</v>
      </c>
      <c r="BF270" s="171">
        <f t="shared" si="25"/>
        <v>0</v>
      </c>
      <c r="BG270" s="171">
        <f t="shared" si="26"/>
        <v>0</v>
      </c>
      <c r="BH270" s="171">
        <f t="shared" si="27"/>
        <v>0</v>
      </c>
      <c r="BI270" s="171">
        <f t="shared" si="28"/>
        <v>0</v>
      </c>
      <c r="BJ270" s="17" t="s">
        <v>140</v>
      </c>
      <c r="BK270" s="171">
        <f t="shared" si="29"/>
        <v>0</v>
      </c>
      <c r="BL270" s="17" t="s">
        <v>207</v>
      </c>
      <c r="BM270" s="170" t="s">
        <v>474</v>
      </c>
    </row>
    <row r="271" spans="1:65" s="2" customFormat="1" ht="21.75" customHeight="1">
      <c r="A271" s="32"/>
      <c r="B271" s="157"/>
      <c r="C271" s="158" t="s">
        <v>475</v>
      </c>
      <c r="D271" s="158" t="s">
        <v>135</v>
      </c>
      <c r="E271" s="159" t="s">
        <v>476</v>
      </c>
      <c r="F271" s="160" t="s">
        <v>477</v>
      </c>
      <c r="G271" s="161" t="s">
        <v>243</v>
      </c>
      <c r="H271" s="162">
        <v>6.4000000000000001E-2</v>
      </c>
      <c r="I271" s="163"/>
      <c r="J271" s="164">
        <f t="shared" si="20"/>
        <v>0</v>
      </c>
      <c r="K271" s="165"/>
      <c r="L271" s="33"/>
      <c r="M271" s="166" t="s">
        <v>1</v>
      </c>
      <c r="N271" s="167" t="s">
        <v>42</v>
      </c>
      <c r="O271" s="58"/>
      <c r="P271" s="168">
        <f t="shared" si="21"/>
        <v>0</v>
      </c>
      <c r="Q271" s="168">
        <v>0</v>
      </c>
      <c r="R271" s="168">
        <f t="shared" si="22"/>
        <v>0</v>
      </c>
      <c r="S271" s="168">
        <v>0</v>
      </c>
      <c r="T271" s="169">
        <f t="shared" si="23"/>
        <v>0</v>
      </c>
      <c r="U271" s="32"/>
      <c r="V271" s="32"/>
      <c r="W271" s="32"/>
      <c r="X271" s="32"/>
      <c r="Y271" s="32"/>
      <c r="Z271" s="32"/>
      <c r="AA271" s="32"/>
      <c r="AB271" s="32"/>
      <c r="AC271" s="32"/>
      <c r="AD271" s="32"/>
      <c r="AE271" s="32"/>
      <c r="AR271" s="170" t="s">
        <v>207</v>
      </c>
      <c r="AT271" s="170" t="s">
        <v>135</v>
      </c>
      <c r="AU271" s="170" t="s">
        <v>140</v>
      </c>
      <c r="AY271" s="17" t="s">
        <v>132</v>
      </c>
      <c r="BE271" s="171">
        <f t="shared" si="24"/>
        <v>0</v>
      </c>
      <c r="BF271" s="171">
        <f t="shared" si="25"/>
        <v>0</v>
      </c>
      <c r="BG271" s="171">
        <f t="shared" si="26"/>
        <v>0</v>
      </c>
      <c r="BH271" s="171">
        <f t="shared" si="27"/>
        <v>0</v>
      </c>
      <c r="BI271" s="171">
        <f t="shared" si="28"/>
        <v>0</v>
      </c>
      <c r="BJ271" s="17" t="s">
        <v>140</v>
      </c>
      <c r="BK271" s="171">
        <f t="shared" si="29"/>
        <v>0</v>
      </c>
      <c r="BL271" s="17" t="s">
        <v>207</v>
      </c>
      <c r="BM271" s="170" t="s">
        <v>478</v>
      </c>
    </row>
    <row r="272" spans="1:65" s="2" customFormat="1" ht="21.75" customHeight="1">
      <c r="A272" s="32"/>
      <c r="B272" s="157"/>
      <c r="C272" s="158" t="s">
        <v>479</v>
      </c>
      <c r="D272" s="158" t="s">
        <v>135</v>
      </c>
      <c r="E272" s="159" t="s">
        <v>480</v>
      </c>
      <c r="F272" s="160" t="s">
        <v>481</v>
      </c>
      <c r="G272" s="161" t="s">
        <v>243</v>
      </c>
      <c r="H272" s="162">
        <v>6.4000000000000001E-2</v>
      </c>
      <c r="I272" s="163"/>
      <c r="J272" s="164">
        <f t="shared" si="20"/>
        <v>0</v>
      </c>
      <c r="K272" s="165"/>
      <c r="L272" s="33"/>
      <c r="M272" s="166" t="s">
        <v>1</v>
      </c>
      <c r="N272" s="167" t="s">
        <v>42</v>
      </c>
      <c r="O272" s="58"/>
      <c r="P272" s="168">
        <f t="shared" si="21"/>
        <v>0</v>
      </c>
      <c r="Q272" s="168">
        <v>0</v>
      </c>
      <c r="R272" s="168">
        <f t="shared" si="22"/>
        <v>0</v>
      </c>
      <c r="S272" s="168">
        <v>0</v>
      </c>
      <c r="T272" s="169">
        <f t="shared" si="23"/>
        <v>0</v>
      </c>
      <c r="U272" s="32"/>
      <c r="V272" s="32"/>
      <c r="W272" s="32"/>
      <c r="X272" s="32"/>
      <c r="Y272" s="32"/>
      <c r="Z272" s="32"/>
      <c r="AA272" s="32"/>
      <c r="AB272" s="32"/>
      <c r="AC272" s="32"/>
      <c r="AD272" s="32"/>
      <c r="AE272" s="32"/>
      <c r="AR272" s="170" t="s">
        <v>207</v>
      </c>
      <c r="AT272" s="170" t="s">
        <v>135</v>
      </c>
      <c r="AU272" s="170" t="s">
        <v>140</v>
      </c>
      <c r="AY272" s="17" t="s">
        <v>132</v>
      </c>
      <c r="BE272" s="171">
        <f t="shared" si="24"/>
        <v>0</v>
      </c>
      <c r="BF272" s="171">
        <f t="shared" si="25"/>
        <v>0</v>
      </c>
      <c r="BG272" s="171">
        <f t="shared" si="26"/>
        <v>0</v>
      </c>
      <c r="BH272" s="171">
        <f t="shared" si="27"/>
        <v>0</v>
      </c>
      <c r="BI272" s="171">
        <f t="shared" si="28"/>
        <v>0</v>
      </c>
      <c r="BJ272" s="17" t="s">
        <v>140</v>
      </c>
      <c r="BK272" s="171">
        <f t="shared" si="29"/>
        <v>0</v>
      </c>
      <c r="BL272" s="17" t="s">
        <v>207</v>
      </c>
      <c r="BM272" s="170" t="s">
        <v>482</v>
      </c>
    </row>
    <row r="273" spans="1:65" s="2" customFormat="1" ht="33" customHeight="1">
      <c r="A273" s="32"/>
      <c r="B273" s="157"/>
      <c r="C273" s="158" t="s">
        <v>483</v>
      </c>
      <c r="D273" s="158" t="s">
        <v>135</v>
      </c>
      <c r="E273" s="159" t="s">
        <v>484</v>
      </c>
      <c r="F273" s="160" t="s">
        <v>485</v>
      </c>
      <c r="G273" s="161" t="s">
        <v>486</v>
      </c>
      <c r="H273" s="162">
        <v>1</v>
      </c>
      <c r="I273" s="163"/>
      <c r="J273" s="164">
        <f t="shared" si="20"/>
        <v>0</v>
      </c>
      <c r="K273" s="165"/>
      <c r="L273" s="33"/>
      <c r="M273" s="166" t="s">
        <v>1</v>
      </c>
      <c r="N273" s="167" t="s">
        <v>42</v>
      </c>
      <c r="O273" s="58"/>
      <c r="P273" s="168">
        <f t="shared" si="21"/>
        <v>0</v>
      </c>
      <c r="Q273" s="168">
        <v>0</v>
      </c>
      <c r="R273" s="168">
        <f t="shared" si="22"/>
        <v>0</v>
      </c>
      <c r="S273" s="168">
        <v>0</v>
      </c>
      <c r="T273" s="169">
        <f t="shared" si="23"/>
        <v>0</v>
      </c>
      <c r="U273" s="32"/>
      <c r="V273" s="32"/>
      <c r="W273" s="32"/>
      <c r="X273" s="32"/>
      <c r="Y273" s="32"/>
      <c r="Z273" s="32"/>
      <c r="AA273" s="32"/>
      <c r="AB273" s="32"/>
      <c r="AC273" s="32"/>
      <c r="AD273" s="32"/>
      <c r="AE273" s="32"/>
      <c r="AR273" s="170" t="s">
        <v>207</v>
      </c>
      <c r="AT273" s="170" t="s">
        <v>135</v>
      </c>
      <c r="AU273" s="170" t="s">
        <v>140</v>
      </c>
      <c r="AY273" s="17" t="s">
        <v>132</v>
      </c>
      <c r="BE273" s="171">
        <f t="shared" si="24"/>
        <v>0</v>
      </c>
      <c r="BF273" s="171">
        <f t="shared" si="25"/>
        <v>0</v>
      </c>
      <c r="BG273" s="171">
        <f t="shared" si="26"/>
        <v>0</v>
      </c>
      <c r="BH273" s="171">
        <f t="shared" si="27"/>
        <v>0</v>
      </c>
      <c r="BI273" s="171">
        <f t="shared" si="28"/>
        <v>0</v>
      </c>
      <c r="BJ273" s="17" t="s">
        <v>140</v>
      </c>
      <c r="BK273" s="171">
        <f t="shared" si="29"/>
        <v>0</v>
      </c>
      <c r="BL273" s="17" t="s">
        <v>207</v>
      </c>
      <c r="BM273" s="170" t="s">
        <v>487</v>
      </c>
    </row>
    <row r="274" spans="1:65" s="12" customFormat="1" ht="22.9" customHeight="1">
      <c r="B274" s="144"/>
      <c r="D274" s="145" t="s">
        <v>75</v>
      </c>
      <c r="E274" s="155" t="s">
        <v>488</v>
      </c>
      <c r="F274" s="155" t="s">
        <v>489</v>
      </c>
      <c r="I274" s="147"/>
      <c r="J274" s="156">
        <f>BK274</f>
        <v>0</v>
      </c>
      <c r="L274" s="144"/>
      <c r="M274" s="149"/>
      <c r="N274" s="150"/>
      <c r="O274" s="150"/>
      <c r="P274" s="151">
        <f>SUM(P275:P277)</f>
        <v>0</v>
      </c>
      <c r="Q274" s="150"/>
      <c r="R274" s="151">
        <f>SUM(R275:R277)</f>
        <v>1.2E-2</v>
      </c>
      <c r="S274" s="150"/>
      <c r="T274" s="152">
        <f>SUM(T275:T277)</f>
        <v>0</v>
      </c>
      <c r="AR274" s="145" t="s">
        <v>140</v>
      </c>
      <c r="AT274" s="153" t="s">
        <v>75</v>
      </c>
      <c r="AU274" s="153" t="s">
        <v>84</v>
      </c>
      <c r="AY274" s="145" t="s">
        <v>132</v>
      </c>
      <c r="BK274" s="154">
        <f>SUM(BK275:BK277)</f>
        <v>0</v>
      </c>
    </row>
    <row r="275" spans="1:65" s="2" customFormat="1" ht="21.75" customHeight="1">
      <c r="A275" s="32"/>
      <c r="B275" s="157"/>
      <c r="C275" s="158" t="s">
        <v>490</v>
      </c>
      <c r="D275" s="158" t="s">
        <v>135</v>
      </c>
      <c r="E275" s="159" t="s">
        <v>491</v>
      </c>
      <c r="F275" s="160" t="s">
        <v>492</v>
      </c>
      <c r="G275" s="161" t="s">
        <v>387</v>
      </c>
      <c r="H275" s="162">
        <v>1</v>
      </c>
      <c r="I275" s="163"/>
      <c r="J275" s="164">
        <f>ROUND(I275*H275,2)</f>
        <v>0</v>
      </c>
      <c r="K275" s="165"/>
      <c r="L275" s="33"/>
      <c r="M275" s="166" t="s">
        <v>1</v>
      </c>
      <c r="N275" s="167" t="s">
        <v>42</v>
      </c>
      <c r="O275" s="58"/>
      <c r="P275" s="168">
        <f>O275*H275</f>
        <v>0</v>
      </c>
      <c r="Q275" s="168">
        <v>1.2E-2</v>
      </c>
      <c r="R275" s="168">
        <f>Q275*H275</f>
        <v>1.2E-2</v>
      </c>
      <c r="S275" s="168">
        <v>0</v>
      </c>
      <c r="T275" s="169">
        <f>S275*H275</f>
        <v>0</v>
      </c>
      <c r="U275" s="32"/>
      <c r="V275" s="32"/>
      <c r="W275" s="32"/>
      <c r="X275" s="32"/>
      <c r="Y275" s="32"/>
      <c r="Z275" s="32"/>
      <c r="AA275" s="32"/>
      <c r="AB275" s="32"/>
      <c r="AC275" s="32"/>
      <c r="AD275" s="32"/>
      <c r="AE275" s="32"/>
      <c r="AR275" s="170" t="s">
        <v>207</v>
      </c>
      <c r="AT275" s="170" t="s">
        <v>135</v>
      </c>
      <c r="AU275" s="170" t="s">
        <v>140</v>
      </c>
      <c r="AY275" s="17" t="s">
        <v>132</v>
      </c>
      <c r="BE275" s="171">
        <f>IF(N275="základní",J275,0)</f>
        <v>0</v>
      </c>
      <c r="BF275" s="171">
        <f>IF(N275="snížená",J275,0)</f>
        <v>0</v>
      </c>
      <c r="BG275" s="171">
        <f>IF(N275="zákl. přenesená",J275,0)</f>
        <v>0</v>
      </c>
      <c r="BH275" s="171">
        <f>IF(N275="sníž. přenesená",J275,0)</f>
        <v>0</v>
      </c>
      <c r="BI275" s="171">
        <f>IF(N275="nulová",J275,0)</f>
        <v>0</v>
      </c>
      <c r="BJ275" s="17" t="s">
        <v>140</v>
      </c>
      <c r="BK275" s="171">
        <f>ROUND(I275*H275,2)</f>
        <v>0</v>
      </c>
      <c r="BL275" s="17" t="s">
        <v>207</v>
      </c>
      <c r="BM275" s="170" t="s">
        <v>493</v>
      </c>
    </row>
    <row r="276" spans="1:65" s="2" customFormat="1" ht="21.75" customHeight="1">
      <c r="A276" s="32"/>
      <c r="B276" s="157"/>
      <c r="C276" s="158" t="s">
        <v>494</v>
      </c>
      <c r="D276" s="158" t="s">
        <v>135</v>
      </c>
      <c r="E276" s="159" t="s">
        <v>495</v>
      </c>
      <c r="F276" s="160" t="s">
        <v>496</v>
      </c>
      <c r="G276" s="161" t="s">
        <v>243</v>
      </c>
      <c r="H276" s="162">
        <v>1.2E-2</v>
      </c>
      <c r="I276" s="163"/>
      <c r="J276" s="164">
        <f>ROUND(I276*H276,2)</f>
        <v>0</v>
      </c>
      <c r="K276" s="165"/>
      <c r="L276" s="33"/>
      <c r="M276" s="166" t="s">
        <v>1</v>
      </c>
      <c r="N276" s="167" t="s">
        <v>42</v>
      </c>
      <c r="O276" s="58"/>
      <c r="P276" s="168">
        <f>O276*H276</f>
        <v>0</v>
      </c>
      <c r="Q276" s="168">
        <v>0</v>
      </c>
      <c r="R276" s="168">
        <f>Q276*H276</f>
        <v>0</v>
      </c>
      <c r="S276" s="168">
        <v>0</v>
      </c>
      <c r="T276" s="169">
        <f>S276*H276</f>
        <v>0</v>
      </c>
      <c r="U276" s="32"/>
      <c r="V276" s="32"/>
      <c r="W276" s="32"/>
      <c r="X276" s="32"/>
      <c r="Y276" s="32"/>
      <c r="Z276" s="32"/>
      <c r="AA276" s="32"/>
      <c r="AB276" s="32"/>
      <c r="AC276" s="32"/>
      <c r="AD276" s="32"/>
      <c r="AE276" s="32"/>
      <c r="AR276" s="170" t="s">
        <v>207</v>
      </c>
      <c r="AT276" s="170" t="s">
        <v>135</v>
      </c>
      <c r="AU276" s="170" t="s">
        <v>140</v>
      </c>
      <c r="AY276" s="17" t="s">
        <v>132</v>
      </c>
      <c r="BE276" s="171">
        <f>IF(N276="základní",J276,0)</f>
        <v>0</v>
      </c>
      <c r="BF276" s="171">
        <f>IF(N276="snížená",J276,0)</f>
        <v>0</v>
      </c>
      <c r="BG276" s="171">
        <f>IF(N276="zákl. přenesená",J276,0)</f>
        <v>0</v>
      </c>
      <c r="BH276" s="171">
        <f>IF(N276="sníž. přenesená",J276,0)</f>
        <v>0</v>
      </c>
      <c r="BI276" s="171">
        <f>IF(N276="nulová",J276,0)</f>
        <v>0</v>
      </c>
      <c r="BJ276" s="17" t="s">
        <v>140</v>
      </c>
      <c r="BK276" s="171">
        <f>ROUND(I276*H276,2)</f>
        <v>0</v>
      </c>
      <c r="BL276" s="17" t="s">
        <v>207</v>
      </c>
      <c r="BM276" s="170" t="s">
        <v>497</v>
      </c>
    </row>
    <row r="277" spans="1:65" s="2" customFormat="1" ht="21.75" customHeight="1">
      <c r="A277" s="32"/>
      <c r="B277" s="157"/>
      <c r="C277" s="158" t="s">
        <v>498</v>
      </c>
      <c r="D277" s="158" t="s">
        <v>135</v>
      </c>
      <c r="E277" s="159" t="s">
        <v>499</v>
      </c>
      <c r="F277" s="160" t="s">
        <v>500</v>
      </c>
      <c r="G277" s="161" t="s">
        <v>243</v>
      </c>
      <c r="H277" s="162">
        <v>1.2E-2</v>
      </c>
      <c r="I277" s="163"/>
      <c r="J277" s="164">
        <f>ROUND(I277*H277,2)</f>
        <v>0</v>
      </c>
      <c r="K277" s="165"/>
      <c r="L277" s="33"/>
      <c r="M277" s="166" t="s">
        <v>1</v>
      </c>
      <c r="N277" s="167" t="s">
        <v>42</v>
      </c>
      <c r="O277" s="58"/>
      <c r="P277" s="168">
        <f>O277*H277</f>
        <v>0</v>
      </c>
      <c r="Q277" s="168">
        <v>0</v>
      </c>
      <c r="R277" s="168">
        <f>Q277*H277</f>
        <v>0</v>
      </c>
      <c r="S277" s="168">
        <v>0</v>
      </c>
      <c r="T277" s="169">
        <f>S277*H277</f>
        <v>0</v>
      </c>
      <c r="U277" s="32"/>
      <c r="V277" s="32"/>
      <c r="W277" s="32"/>
      <c r="X277" s="32"/>
      <c r="Y277" s="32"/>
      <c r="Z277" s="32"/>
      <c r="AA277" s="32"/>
      <c r="AB277" s="32"/>
      <c r="AC277" s="32"/>
      <c r="AD277" s="32"/>
      <c r="AE277" s="32"/>
      <c r="AR277" s="170" t="s">
        <v>207</v>
      </c>
      <c r="AT277" s="170" t="s">
        <v>135</v>
      </c>
      <c r="AU277" s="170" t="s">
        <v>140</v>
      </c>
      <c r="AY277" s="17" t="s">
        <v>132</v>
      </c>
      <c r="BE277" s="171">
        <f>IF(N277="základní",J277,0)</f>
        <v>0</v>
      </c>
      <c r="BF277" s="171">
        <f>IF(N277="snížená",J277,0)</f>
        <v>0</v>
      </c>
      <c r="BG277" s="171">
        <f>IF(N277="zákl. přenesená",J277,0)</f>
        <v>0</v>
      </c>
      <c r="BH277" s="171">
        <f>IF(N277="sníž. přenesená",J277,0)</f>
        <v>0</v>
      </c>
      <c r="BI277" s="171">
        <f>IF(N277="nulová",J277,0)</f>
        <v>0</v>
      </c>
      <c r="BJ277" s="17" t="s">
        <v>140</v>
      </c>
      <c r="BK277" s="171">
        <f>ROUND(I277*H277,2)</f>
        <v>0</v>
      </c>
      <c r="BL277" s="17" t="s">
        <v>207</v>
      </c>
      <c r="BM277" s="170" t="s">
        <v>501</v>
      </c>
    </row>
    <row r="278" spans="1:65" s="12" customFormat="1" ht="22.9" customHeight="1">
      <c r="B278" s="144"/>
      <c r="D278" s="145" t="s">
        <v>75</v>
      </c>
      <c r="E278" s="155" t="s">
        <v>502</v>
      </c>
      <c r="F278" s="155" t="s">
        <v>503</v>
      </c>
      <c r="I278" s="147"/>
      <c r="J278" s="156">
        <f>BK278</f>
        <v>0</v>
      </c>
      <c r="L278" s="144"/>
      <c r="M278" s="149"/>
      <c r="N278" s="150"/>
      <c r="O278" s="150"/>
      <c r="P278" s="151">
        <f>SUM(P279:P297)</f>
        <v>0</v>
      </c>
      <c r="Q278" s="150"/>
      <c r="R278" s="151">
        <f>SUM(R279:R297)</f>
        <v>3.3800000000000004E-2</v>
      </c>
      <c r="S278" s="150"/>
      <c r="T278" s="152">
        <f>SUM(T279:T297)</f>
        <v>0</v>
      </c>
      <c r="AR278" s="145" t="s">
        <v>140</v>
      </c>
      <c r="AT278" s="153" t="s">
        <v>75</v>
      </c>
      <c r="AU278" s="153" t="s">
        <v>84</v>
      </c>
      <c r="AY278" s="145" t="s">
        <v>132</v>
      </c>
      <c r="BK278" s="154">
        <f>SUM(BK279:BK297)</f>
        <v>0</v>
      </c>
    </row>
    <row r="279" spans="1:65" s="2" customFormat="1" ht="16.5" customHeight="1">
      <c r="A279" s="32"/>
      <c r="B279" s="157"/>
      <c r="C279" s="158" t="s">
        <v>504</v>
      </c>
      <c r="D279" s="158" t="s">
        <v>135</v>
      </c>
      <c r="E279" s="159" t="s">
        <v>505</v>
      </c>
      <c r="F279" s="160" t="s">
        <v>506</v>
      </c>
      <c r="G279" s="161" t="s">
        <v>205</v>
      </c>
      <c r="H279" s="162">
        <v>2</v>
      </c>
      <c r="I279" s="163"/>
      <c r="J279" s="164">
        <f t="shared" ref="J279:J297" si="30">ROUND(I279*H279,2)</f>
        <v>0</v>
      </c>
      <c r="K279" s="165"/>
      <c r="L279" s="33"/>
      <c r="M279" s="166" t="s">
        <v>1</v>
      </c>
      <c r="N279" s="167" t="s">
        <v>42</v>
      </c>
      <c r="O279" s="58"/>
      <c r="P279" s="168">
        <f t="shared" ref="P279:P297" si="31">O279*H279</f>
        <v>0</v>
      </c>
      <c r="Q279" s="168">
        <v>0</v>
      </c>
      <c r="R279" s="168">
        <f t="shared" ref="R279:R297" si="32">Q279*H279</f>
        <v>0</v>
      </c>
      <c r="S279" s="168">
        <v>0</v>
      </c>
      <c r="T279" s="169">
        <f t="shared" ref="T279:T297" si="33">S279*H279</f>
        <v>0</v>
      </c>
      <c r="U279" s="32"/>
      <c r="V279" s="32"/>
      <c r="W279" s="32"/>
      <c r="X279" s="32"/>
      <c r="Y279" s="32"/>
      <c r="Z279" s="32"/>
      <c r="AA279" s="32"/>
      <c r="AB279" s="32"/>
      <c r="AC279" s="32"/>
      <c r="AD279" s="32"/>
      <c r="AE279" s="32"/>
      <c r="AR279" s="170" t="s">
        <v>207</v>
      </c>
      <c r="AT279" s="170" t="s">
        <v>135</v>
      </c>
      <c r="AU279" s="170" t="s">
        <v>140</v>
      </c>
      <c r="AY279" s="17" t="s">
        <v>132</v>
      </c>
      <c r="BE279" s="171">
        <f t="shared" ref="BE279:BE297" si="34">IF(N279="základní",J279,0)</f>
        <v>0</v>
      </c>
      <c r="BF279" s="171">
        <f t="shared" ref="BF279:BF297" si="35">IF(N279="snížená",J279,0)</f>
        <v>0</v>
      </c>
      <c r="BG279" s="171">
        <f t="shared" ref="BG279:BG297" si="36">IF(N279="zákl. přenesená",J279,0)</f>
        <v>0</v>
      </c>
      <c r="BH279" s="171">
        <f t="shared" ref="BH279:BH297" si="37">IF(N279="sníž. přenesená",J279,0)</f>
        <v>0</v>
      </c>
      <c r="BI279" s="171">
        <f t="shared" ref="BI279:BI297" si="38">IF(N279="nulová",J279,0)</f>
        <v>0</v>
      </c>
      <c r="BJ279" s="17" t="s">
        <v>140</v>
      </c>
      <c r="BK279" s="171">
        <f t="shared" ref="BK279:BK297" si="39">ROUND(I279*H279,2)</f>
        <v>0</v>
      </c>
      <c r="BL279" s="17" t="s">
        <v>207</v>
      </c>
      <c r="BM279" s="170" t="s">
        <v>507</v>
      </c>
    </row>
    <row r="280" spans="1:65" s="2" customFormat="1" ht="21.75" customHeight="1">
      <c r="A280" s="32"/>
      <c r="B280" s="157"/>
      <c r="C280" s="196" t="s">
        <v>508</v>
      </c>
      <c r="D280" s="196" t="s">
        <v>208</v>
      </c>
      <c r="E280" s="197" t="s">
        <v>509</v>
      </c>
      <c r="F280" s="198" t="s">
        <v>510</v>
      </c>
      <c r="G280" s="199" t="s">
        <v>205</v>
      </c>
      <c r="H280" s="200">
        <v>2</v>
      </c>
      <c r="I280" s="201"/>
      <c r="J280" s="202">
        <f t="shared" si="30"/>
        <v>0</v>
      </c>
      <c r="K280" s="203"/>
      <c r="L280" s="204"/>
      <c r="M280" s="205" t="s">
        <v>1</v>
      </c>
      <c r="N280" s="206" t="s">
        <v>42</v>
      </c>
      <c r="O280" s="58"/>
      <c r="P280" s="168">
        <f t="shared" si="31"/>
        <v>0</v>
      </c>
      <c r="Q280" s="168">
        <v>2.0000000000000002E-5</v>
      </c>
      <c r="R280" s="168">
        <f t="shared" si="32"/>
        <v>4.0000000000000003E-5</v>
      </c>
      <c r="S280" s="168">
        <v>0</v>
      </c>
      <c r="T280" s="169">
        <f t="shared" si="33"/>
        <v>0</v>
      </c>
      <c r="U280" s="32"/>
      <c r="V280" s="32"/>
      <c r="W280" s="32"/>
      <c r="X280" s="32"/>
      <c r="Y280" s="32"/>
      <c r="Z280" s="32"/>
      <c r="AA280" s="32"/>
      <c r="AB280" s="32"/>
      <c r="AC280" s="32"/>
      <c r="AD280" s="32"/>
      <c r="AE280" s="32"/>
      <c r="AR280" s="170" t="s">
        <v>291</v>
      </c>
      <c r="AT280" s="170" t="s">
        <v>208</v>
      </c>
      <c r="AU280" s="170" t="s">
        <v>140</v>
      </c>
      <c r="AY280" s="17" t="s">
        <v>132</v>
      </c>
      <c r="BE280" s="171">
        <f t="shared" si="34"/>
        <v>0</v>
      </c>
      <c r="BF280" s="171">
        <f t="shared" si="35"/>
        <v>0</v>
      </c>
      <c r="BG280" s="171">
        <f t="shared" si="36"/>
        <v>0</v>
      </c>
      <c r="BH280" s="171">
        <f t="shared" si="37"/>
        <v>0</v>
      </c>
      <c r="BI280" s="171">
        <f t="shared" si="38"/>
        <v>0</v>
      </c>
      <c r="BJ280" s="17" t="s">
        <v>140</v>
      </c>
      <c r="BK280" s="171">
        <f t="shared" si="39"/>
        <v>0</v>
      </c>
      <c r="BL280" s="17" t="s">
        <v>207</v>
      </c>
      <c r="BM280" s="170" t="s">
        <v>511</v>
      </c>
    </row>
    <row r="281" spans="1:65" s="2" customFormat="1" ht="21.75" customHeight="1">
      <c r="A281" s="32"/>
      <c r="B281" s="157"/>
      <c r="C281" s="158" t="s">
        <v>512</v>
      </c>
      <c r="D281" s="158" t="s">
        <v>135</v>
      </c>
      <c r="E281" s="159" t="s">
        <v>513</v>
      </c>
      <c r="F281" s="160" t="s">
        <v>514</v>
      </c>
      <c r="G281" s="161" t="s">
        <v>306</v>
      </c>
      <c r="H281" s="162">
        <v>70</v>
      </c>
      <c r="I281" s="163"/>
      <c r="J281" s="164">
        <f t="shared" si="30"/>
        <v>0</v>
      </c>
      <c r="K281" s="165"/>
      <c r="L281" s="33"/>
      <c r="M281" s="166" t="s">
        <v>1</v>
      </c>
      <c r="N281" s="167" t="s">
        <v>42</v>
      </c>
      <c r="O281" s="58"/>
      <c r="P281" s="168">
        <f t="shared" si="31"/>
        <v>0</v>
      </c>
      <c r="Q281" s="168">
        <v>0</v>
      </c>
      <c r="R281" s="168">
        <f t="shared" si="32"/>
        <v>0</v>
      </c>
      <c r="S281" s="168">
        <v>0</v>
      </c>
      <c r="T281" s="169">
        <f t="shared" si="33"/>
        <v>0</v>
      </c>
      <c r="U281" s="32"/>
      <c r="V281" s="32"/>
      <c r="W281" s="32"/>
      <c r="X281" s="32"/>
      <c r="Y281" s="32"/>
      <c r="Z281" s="32"/>
      <c r="AA281" s="32"/>
      <c r="AB281" s="32"/>
      <c r="AC281" s="32"/>
      <c r="AD281" s="32"/>
      <c r="AE281" s="32"/>
      <c r="AR281" s="170" t="s">
        <v>207</v>
      </c>
      <c r="AT281" s="170" t="s">
        <v>135</v>
      </c>
      <c r="AU281" s="170" t="s">
        <v>140</v>
      </c>
      <c r="AY281" s="17" t="s">
        <v>132</v>
      </c>
      <c r="BE281" s="171">
        <f t="shared" si="34"/>
        <v>0</v>
      </c>
      <c r="BF281" s="171">
        <f t="shared" si="35"/>
        <v>0</v>
      </c>
      <c r="BG281" s="171">
        <f t="shared" si="36"/>
        <v>0</v>
      </c>
      <c r="BH281" s="171">
        <f t="shared" si="37"/>
        <v>0</v>
      </c>
      <c r="BI281" s="171">
        <f t="shared" si="38"/>
        <v>0</v>
      </c>
      <c r="BJ281" s="17" t="s">
        <v>140</v>
      </c>
      <c r="BK281" s="171">
        <f t="shared" si="39"/>
        <v>0</v>
      </c>
      <c r="BL281" s="17" t="s">
        <v>207</v>
      </c>
      <c r="BM281" s="170" t="s">
        <v>515</v>
      </c>
    </row>
    <row r="282" spans="1:65" s="2" customFormat="1" ht="16.5" customHeight="1">
      <c r="A282" s="32"/>
      <c r="B282" s="157"/>
      <c r="C282" s="196" t="s">
        <v>516</v>
      </c>
      <c r="D282" s="196" t="s">
        <v>208</v>
      </c>
      <c r="E282" s="197" t="s">
        <v>517</v>
      </c>
      <c r="F282" s="198" t="s">
        <v>518</v>
      </c>
      <c r="G282" s="199" t="s">
        <v>306</v>
      </c>
      <c r="H282" s="200">
        <v>35</v>
      </c>
      <c r="I282" s="201"/>
      <c r="J282" s="202">
        <f t="shared" si="30"/>
        <v>0</v>
      </c>
      <c r="K282" s="203"/>
      <c r="L282" s="204"/>
      <c r="M282" s="205" t="s">
        <v>1</v>
      </c>
      <c r="N282" s="206" t="s">
        <v>42</v>
      </c>
      <c r="O282" s="58"/>
      <c r="P282" s="168">
        <f t="shared" si="31"/>
        <v>0</v>
      </c>
      <c r="Q282" s="168">
        <v>1.7000000000000001E-4</v>
      </c>
      <c r="R282" s="168">
        <f t="shared" si="32"/>
        <v>5.9500000000000004E-3</v>
      </c>
      <c r="S282" s="168">
        <v>0</v>
      </c>
      <c r="T282" s="169">
        <f t="shared" si="33"/>
        <v>0</v>
      </c>
      <c r="U282" s="32"/>
      <c r="V282" s="32"/>
      <c r="W282" s="32"/>
      <c r="X282" s="32"/>
      <c r="Y282" s="32"/>
      <c r="Z282" s="32"/>
      <c r="AA282" s="32"/>
      <c r="AB282" s="32"/>
      <c r="AC282" s="32"/>
      <c r="AD282" s="32"/>
      <c r="AE282" s="32"/>
      <c r="AR282" s="170" t="s">
        <v>291</v>
      </c>
      <c r="AT282" s="170" t="s">
        <v>208</v>
      </c>
      <c r="AU282" s="170" t="s">
        <v>140</v>
      </c>
      <c r="AY282" s="17" t="s">
        <v>132</v>
      </c>
      <c r="BE282" s="171">
        <f t="shared" si="34"/>
        <v>0</v>
      </c>
      <c r="BF282" s="171">
        <f t="shared" si="35"/>
        <v>0</v>
      </c>
      <c r="BG282" s="171">
        <f t="shared" si="36"/>
        <v>0</v>
      </c>
      <c r="BH282" s="171">
        <f t="shared" si="37"/>
        <v>0</v>
      </c>
      <c r="BI282" s="171">
        <f t="shared" si="38"/>
        <v>0</v>
      </c>
      <c r="BJ282" s="17" t="s">
        <v>140</v>
      </c>
      <c r="BK282" s="171">
        <f t="shared" si="39"/>
        <v>0</v>
      </c>
      <c r="BL282" s="17" t="s">
        <v>207</v>
      </c>
      <c r="BM282" s="170" t="s">
        <v>519</v>
      </c>
    </row>
    <row r="283" spans="1:65" s="2" customFormat="1" ht="16.5" customHeight="1">
      <c r="A283" s="32"/>
      <c r="B283" s="157"/>
      <c r="C283" s="196" t="s">
        <v>520</v>
      </c>
      <c r="D283" s="196" t="s">
        <v>208</v>
      </c>
      <c r="E283" s="197" t="s">
        <v>521</v>
      </c>
      <c r="F283" s="198" t="s">
        <v>522</v>
      </c>
      <c r="G283" s="199" t="s">
        <v>306</v>
      </c>
      <c r="H283" s="200">
        <v>5</v>
      </c>
      <c r="I283" s="201"/>
      <c r="J283" s="202">
        <f t="shared" si="30"/>
        <v>0</v>
      </c>
      <c r="K283" s="203"/>
      <c r="L283" s="204"/>
      <c r="M283" s="205" t="s">
        <v>1</v>
      </c>
      <c r="N283" s="206" t="s">
        <v>42</v>
      </c>
      <c r="O283" s="58"/>
      <c r="P283" s="168">
        <f t="shared" si="31"/>
        <v>0</v>
      </c>
      <c r="Q283" s="168">
        <v>2.7999999999999998E-4</v>
      </c>
      <c r="R283" s="168">
        <f t="shared" si="32"/>
        <v>1.3999999999999998E-3</v>
      </c>
      <c r="S283" s="168">
        <v>0</v>
      </c>
      <c r="T283" s="169">
        <f t="shared" si="33"/>
        <v>0</v>
      </c>
      <c r="U283" s="32"/>
      <c r="V283" s="32"/>
      <c r="W283" s="32"/>
      <c r="X283" s="32"/>
      <c r="Y283" s="32"/>
      <c r="Z283" s="32"/>
      <c r="AA283" s="32"/>
      <c r="AB283" s="32"/>
      <c r="AC283" s="32"/>
      <c r="AD283" s="32"/>
      <c r="AE283" s="32"/>
      <c r="AR283" s="170" t="s">
        <v>291</v>
      </c>
      <c r="AT283" s="170" t="s">
        <v>208</v>
      </c>
      <c r="AU283" s="170" t="s">
        <v>140</v>
      </c>
      <c r="AY283" s="17" t="s">
        <v>132</v>
      </c>
      <c r="BE283" s="171">
        <f t="shared" si="34"/>
        <v>0</v>
      </c>
      <c r="BF283" s="171">
        <f t="shared" si="35"/>
        <v>0</v>
      </c>
      <c r="BG283" s="171">
        <f t="shared" si="36"/>
        <v>0</v>
      </c>
      <c r="BH283" s="171">
        <f t="shared" si="37"/>
        <v>0</v>
      </c>
      <c r="BI283" s="171">
        <f t="shared" si="38"/>
        <v>0</v>
      </c>
      <c r="BJ283" s="17" t="s">
        <v>140</v>
      </c>
      <c r="BK283" s="171">
        <f t="shared" si="39"/>
        <v>0</v>
      </c>
      <c r="BL283" s="17" t="s">
        <v>207</v>
      </c>
      <c r="BM283" s="170" t="s">
        <v>523</v>
      </c>
    </row>
    <row r="284" spans="1:65" s="2" customFormat="1" ht="21.75" customHeight="1">
      <c r="A284" s="32"/>
      <c r="B284" s="157"/>
      <c r="C284" s="158" t="s">
        <v>524</v>
      </c>
      <c r="D284" s="158" t="s">
        <v>135</v>
      </c>
      <c r="E284" s="159" t="s">
        <v>525</v>
      </c>
      <c r="F284" s="160" t="s">
        <v>526</v>
      </c>
      <c r="G284" s="161" t="s">
        <v>205</v>
      </c>
      <c r="H284" s="162">
        <v>1</v>
      </c>
      <c r="I284" s="163"/>
      <c r="J284" s="164">
        <f t="shared" si="30"/>
        <v>0</v>
      </c>
      <c r="K284" s="165"/>
      <c r="L284" s="33"/>
      <c r="M284" s="166" t="s">
        <v>1</v>
      </c>
      <c r="N284" s="167" t="s">
        <v>42</v>
      </c>
      <c r="O284" s="58"/>
      <c r="P284" s="168">
        <f t="shared" si="31"/>
        <v>0</v>
      </c>
      <c r="Q284" s="168">
        <v>0</v>
      </c>
      <c r="R284" s="168">
        <f t="shared" si="32"/>
        <v>0</v>
      </c>
      <c r="S284" s="168">
        <v>0</v>
      </c>
      <c r="T284" s="169">
        <f t="shared" si="33"/>
        <v>0</v>
      </c>
      <c r="U284" s="32"/>
      <c r="V284" s="32"/>
      <c r="W284" s="32"/>
      <c r="X284" s="32"/>
      <c r="Y284" s="32"/>
      <c r="Z284" s="32"/>
      <c r="AA284" s="32"/>
      <c r="AB284" s="32"/>
      <c r="AC284" s="32"/>
      <c r="AD284" s="32"/>
      <c r="AE284" s="32"/>
      <c r="AR284" s="170" t="s">
        <v>207</v>
      </c>
      <c r="AT284" s="170" t="s">
        <v>135</v>
      </c>
      <c r="AU284" s="170" t="s">
        <v>140</v>
      </c>
      <c r="AY284" s="17" t="s">
        <v>132</v>
      </c>
      <c r="BE284" s="171">
        <f t="shared" si="34"/>
        <v>0</v>
      </c>
      <c r="BF284" s="171">
        <f t="shared" si="35"/>
        <v>0</v>
      </c>
      <c r="BG284" s="171">
        <f t="shared" si="36"/>
        <v>0</v>
      </c>
      <c r="BH284" s="171">
        <f t="shared" si="37"/>
        <v>0</v>
      </c>
      <c r="BI284" s="171">
        <f t="shared" si="38"/>
        <v>0</v>
      </c>
      <c r="BJ284" s="17" t="s">
        <v>140</v>
      </c>
      <c r="BK284" s="171">
        <f t="shared" si="39"/>
        <v>0</v>
      </c>
      <c r="BL284" s="17" t="s">
        <v>207</v>
      </c>
      <c r="BM284" s="170" t="s">
        <v>527</v>
      </c>
    </row>
    <row r="285" spans="1:65" s="2" customFormat="1" ht="21.75" customHeight="1">
      <c r="A285" s="32"/>
      <c r="B285" s="157"/>
      <c r="C285" s="196" t="s">
        <v>528</v>
      </c>
      <c r="D285" s="196" t="s">
        <v>208</v>
      </c>
      <c r="E285" s="197" t="s">
        <v>529</v>
      </c>
      <c r="F285" s="198" t="s">
        <v>530</v>
      </c>
      <c r="G285" s="199" t="s">
        <v>205</v>
      </c>
      <c r="H285" s="200">
        <v>1</v>
      </c>
      <c r="I285" s="201"/>
      <c r="J285" s="202">
        <f t="shared" si="30"/>
        <v>0</v>
      </c>
      <c r="K285" s="203"/>
      <c r="L285" s="204"/>
      <c r="M285" s="205" t="s">
        <v>1</v>
      </c>
      <c r="N285" s="206" t="s">
        <v>42</v>
      </c>
      <c r="O285" s="58"/>
      <c r="P285" s="168">
        <f t="shared" si="31"/>
        <v>0</v>
      </c>
      <c r="Q285" s="168">
        <v>1.6899999999999998E-2</v>
      </c>
      <c r="R285" s="168">
        <f t="shared" si="32"/>
        <v>1.6899999999999998E-2</v>
      </c>
      <c r="S285" s="168">
        <v>0</v>
      </c>
      <c r="T285" s="169">
        <f t="shared" si="33"/>
        <v>0</v>
      </c>
      <c r="U285" s="32"/>
      <c r="V285" s="32"/>
      <c r="W285" s="32"/>
      <c r="X285" s="32"/>
      <c r="Y285" s="32"/>
      <c r="Z285" s="32"/>
      <c r="AA285" s="32"/>
      <c r="AB285" s="32"/>
      <c r="AC285" s="32"/>
      <c r="AD285" s="32"/>
      <c r="AE285" s="32"/>
      <c r="AR285" s="170" t="s">
        <v>291</v>
      </c>
      <c r="AT285" s="170" t="s">
        <v>208</v>
      </c>
      <c r="AU285" s="170" t="s">
        <v>140</v>
      </c>
      <c r="AY285" s="17" t="s">
        <v>132</v>
      </c>
      <c r="BE285" s="171">
        <f t="shared" si="34"/>
        <v>0</v>
      </c>
      <c r="BF285" s="171">
        <f t="shared" si="35"/>
        <v>0</v>
      </c>
      <c r="BG285" s="171">
        <f t="shared" si="36"/>
        <v>0</v>
      </c>
      <c r="BH285" s="171">
        <f t="shared" si="37"/>
        <v>0</v>
      </c>
      <c r="BI285" s="171">
        <f t="shared" si="38"/>
        <v>0</v>
      </c>
      <c r="BJ285" s="17" t="s">
        <v>140</v>
      </c>
      <c r="BK285" s="171">
        <f t="shared" si="39"/>
        <v>0</v>
      </c>
      <c r="BL285" s="17" t="s">
        <v>207</v>
      </c>
      <c r="BM285" s="170" t="s">
        <v>531</v>
      </c>
    </row>
    <row r="286" spans="1:65" s="2" customFormat="1" ht="21.75" customHeight="1">
      <c r="A286" s="32"/>
      <c r="B286" s="157"/>
      <c r="C286" s="158" t="s">
        <v>532</v>
      </c>
      <c r="D286" s="158" t="s">
        <v>135</v>
      </c>
      <c r="E286" s="159" t="s">
        <v>533</v>
      </c>
      <c r="F286" s="160" t="s">
        <v>534</v>
      </c>
      <c r="G286" s="161" t="s">
        <v>205</v>
      </c>
      <c r="H286" s="162">
        <v>3</v>
      </c>
      <c r="I286" s="163"/>
      <c r="J286" s="164">
        <f t="shared" si="30"/>
        <v>0</v>
      </c>
      <c r="K286" s="165"/>
      <c r="L286" s="33"/>
      <c r="M286" s="166" t="s">
        <v>1</v>
      </c>
      <c r="N286" s="167" t="s">
        <v>42</v>
      </c>
      <c r="O286" s="58"/>
      <c r="P286" s="168">
        <f t="shared" si="31"/>
        <v>0</v>
      </c>
      <c r="Q286" s="168">
        <v>0</v>
      </c>
      <c r="R286" s="168">
        <f t="shared" si="32"/>
        <v>0</v>
      </c>
      <c r="S286" s="168">
        <v>0</v>
      </c>
      <c r="T286" s="169">
        <f t="shared" si="33"/>
        <v>0</v>
      </c>
      <c r="U286" s="32"/>
      <c r="V286" s="32"/>
      <c r="W286" s="32"/>
      <c r="X286" s="32"/>
      <c r="Y286" s="32"/>
      <c r="Z286" s="32"/>
      <c r="AA286" s="32"/>
      <c r="AB286" s="32"/>
      <c r="AC286" s="32"/>
      <c r="AD286" s="32"/>
      <c r="AE286" s="32"/>
      <c r="AR286" s="170" t="s">
        <v>207</v>
      </c>
      <c r="AT286" s="170" t="s">
        <v>135</v>
      </c>
      <c r="AU286" s="170" t="s">
        <v>140</v>
      </c>
      <c r="AY286" s="17" t="s">
        <v>132</v>
      </c>
      <c r="BE286" s="171">
        <f t="shared" si="34"/>
        <v>0</v>
      </c>
      <c r="BF286" s="171">
        <f t="shared" si="35"/>
        <v>0</v>
      </c>
      <c r="BG286" s="171">
        <f t="shared" si="36"/>
        <v>0</v>
      </c>
      <c r="BH286" s="171">
        <f t="shared" si="37"/>
        <v>0</v>
      </c>
      <c r="BI286" s="171">
        <f t="shared" si="38"/>
        <v>0</v>
      </c>
      <c r="BJ286" s="17" t="s">
        <v>140</v>
      </c>
      <c r="BK286" s="171">
        <f t="shared" si="39"/>
        <v>0</v>
      </c>
      <c r="BL286" s="17" t="s">
        <v>207</v>
      </c>
      <c r="BM286" s="170" t="s">
        <v>535</v>
      </c>
    </row>
    <row r="287" spans="1:65" s="2" customFormat="1" ht="21.75" customHeight="1">
      <c r="A287" s="32"/>
      <c r="B287" s="157"/>
      <c r="C287" s="196" t="s">
        <v>536</v>
      </c>
      <c r="D287" s="196" t="s">
        <v>208</v>
      </c>
      <c r="E287" s="197" t="s">
        <v>537</v>
      </c>
      <c r="F287" s="198" t="s">
        <v>538</v>
      </c>
      <c r="G287" s="199" t="s">
        <v>205</v>
      </c>
      <c r="H287" s="200">
        <v>3</v>
      </c>
      <c r="I287" s="201"/>
      <c r="J287" s="202">
        <f t="shared" si="30"/>
        <v>0</v>
      </c>
      <c r="K287" s="203"/>
      <c r="L287" s="204"/>
      <c r="M287" s="205" t="s">
        <v>1</v>
      </c>
      <c r="N287" s="206" t="s">
        <v>42</v>
      </c>
      <c r="O287" s="58"/>
      <c r="P287" s="168">
        <f t="shared" si="31"/>
        <v>0</v>
      </c>
      <c r="Q287" s="168">
        <v>1E-4</v>
      </c>
      <c r="R287" s="168">
        <f t="shared" si="32"/>
        <v>3.0000000000000003E-4</v>
      </c>
      <c r="S287" s="168">
        <v>0</v>
      </c>
      <c r="T287" s="169">
        <f t="shared" si="33"/>
        <v>0</v>
      </c>
      <c r="U287" s="32"/>
      <c r="V287" s="32"/>
      <c r="W287" s="32"/>
      <c r="X287" s="32"/>
      <c r="Y287" s="32"/>
      <c r="Z287" s="32"/>
      <c r="AA287" s="32"/>
      <c r="AB287" s="32"/>
      <c r="AC287" s="32"/>
      <c r="AD287" s="32"/>
      <c r="AE287" s="32"/>
      <c r="AR287" s="170" t="s">
        <v>291</v>
      </c>
      <c r="AT287" s="170" t="s">
        <v>208</v>
      </c>
      <c r="AU287" s="170" t="s">
        <v>140</v>
      </c>
      <c r="AY287" s="17" t="s">
        <v>132</v>
      </c>
      <c r="BE287" s="171">
        <f t="shared" si="34"/>
        <v>0</v>
      </c>
      <c r="BF287" s="171">
        <f t="shared" si="35"/>
        <v>0</v>
      </c>
      <c r="BG287" s="171">
        <f t="shared" si="36"/>
        <v>0</v>
      </c>
      <c r="BH287" s="171">
        <f t="shared" si="37"/>
        <v>0</v>
      </c>
      <c r="BI287" s="171">
        <f t="shared" si="38"/>
        <v>0</v>
      </c>
      <c r="BJ287" s="17" t="s">
        <v>140</v>
      </c>
      <c r="BK287" s="171">
        <f t="shared" si="39"/>
        <v>0</v>
      </c>
      <c r="BL287" s="17" t="s">
        <v>207</v>
      </c>
      <c r="BM287" s="170" t="s">
        <v>539</v>
      </c>
    </row>
    <row r="288" spans="1:65" s="2" customFormat="1" ht="21.75" customHeight="1">
      <c r="A288" s="32"/>
      <c r="B288" s="157"/>
      <c r="C288" s="158" t="s">
        <v>540</v>
      </c>
      <c r="D288" s="158" t="s">
        <v>135</v>
      </c>
      <c r="E288" s="159" t="s">
        <v>541</v>
      </c>
      <c r="F288" s="160" t="s">
        <v>542</v>
      </c>
      <c r="G288" s="161" t="s">
        <v>205</v>
      </c>
      <c r="H288" s="162">
        <v>3</v>
      </c>
      <c r="I288" s="163"/>
      <c r="J288" s="164">
        <f t="shared" si="30"/>
        <v>0</v>
      </c>
      <c r="K288" s="165"/>
      <c r="L288" s="33"/>
      <c r="M288" s="166" t="s">
        <v>1</v>
      </c>
      <c r="N288" s="167" t="s">
        <v>42</v>
      </c>
      <c r="O288" s="58"/>
      <c r="P288" s="168">
        <f t="shared" si="31"/>
        <v>0</v>
      </c>
      <c r="Q288" s="168">
        <v>0</v>
      </c>
      <c r="R288" s="168">
        <f t="shared" si="32"/>
        <v>0</v>
      </c>
      <c r="S288" s="168">
        <v>0</v>
      </c>
      <c r="T288" s="169">
        <f t="shared" si="33"/>
        <v>0</v>
      </c>
      <c r="U288" s="32"/>
      <c r="V288" s="32"/>
      <c r="W288" s="32"/>
      <c r="X288" s="32"/>
      <c r="Y288" s="32"/>
      <c r="Z288" s="32"/>
      <c r="AA288" s="32"/>
      <c r="AB288" s="32"/>
      <c r="AC288" s="32"/>
      <c r="AD288" s="32"/>
      <c r="AE288" s="32"/>
      <c r="AR288" s="170" t="s">
        <v>207</v>
      </c>
      <c r="AT288" s="170" t="s">
        <v>135</v>
      </c>
      <c r="AU288" s="170" t="s">
        <v>140</v>
      </c>
      <c r="AY288" s="17" t="s">
        <v>132</v>
      </c>
      <c r="BE288" s="171">
        <f t="shared" si="34"/>
        <v>0</v>
      </c>
      <c r="BF288" s="171">
        <f t="shared" si="35"/>
        <v>0</v>
      </c>
      <c r="BG288" s="171">
        <f t="shared" si="36"/>
        <v>0</v>
      </c>
      <c r="BH288" s="171">
        <f t="shared" si="37"/>
        <v>0</v>
      </c>
      <c r="BI288" s="171">
        <f t="shared" si="38"/>
        <v>0</v>
      </c>
      <c r="BJ288" s="17" t="s">
        <v>140</v>
      </c>
      <c r="BK288" s="171">
        <f t="shared" si="39"/>
        <v>0</v>
      </c>
      <c r="BL288" s="17" t="s">
        <v>207</v>
      </c>
      <c r="BM288" s="170" t="s">
        <v>543</v>
      </c>
    </row>
    <row r="289" spans="1:65" s="2" customFormat="1" ht="16.5" customHeight="1">
      <c r="A289" s="32"/>
      <c r="B289" s="157"/>
      <c r="C289" s="196" t="s">
        <v>544</v>
      </c>
      <c r="D289" s="196" t="s">
        <v>208</v>
      </c>
      <c r="E289" s="197" t="s">
        <v>545</v>
      </c>
      <c r="F289" s="198" t="s">
        <v>546</v>
      </c>
      <c r="G289" s="199" t="s">
        <v>205</v>
      </c>
      <c r="H289" s="200">
        <v>3</v>
      </c>
      <c r="I289" s="201"/>
      <c r="J289" s="202">
        <f t="shared" si="30"/>
        <v>0</v>
      </c>
      <c r="K289" s="203"/>
      <c r="L289" s="204"/>
      <c r="M289" s="205" t="s">
        <v>1</v>
      </c>
      <c r="N289" s="206" t="s">
        <v>42</v>
      </c>
      <c r="O289" s="58"/>
      <c r="P289" s="168">
        <f t="shared" si="31"/>
        <v>0</v>
      </c>
      <c r="Q289" s="168">
        <v>2.7E-4</v>
      </c>
      <c r="R289" s="168">
        <f t="shared" si="32"/>
        <v>8.0999999999999996E-4</v>
      </c>
      <c r="S289" s="168">
        <v>0</v>
      </c>
      <c r="T289" s="169">
        <f t="shared" si="33"/>
        <v>0</v>
      </c>
      <c r="U289" s="32"/>
      <c r="V289" s="32"/>
      <c r="W289" s="32"/>
      <c r="X289" s="32"/>
      <c r="Y289" s="32"/>
      <c r="Z289" s="32"/>
      <c r="AA289" s="32"/>
      <c r="AB289" s="32"/>
      <c r="AC289" s="32"/>
      <c r="AD289" s="32"/>
      <c r="AE289" s="32"/>
      <c r="AR289" s="170" t="s">
        <v>291</v>
      </c>
      <c r="AT289" s="170" t="s">
        <v>208</v>
      </c>
      <c r="AU289" s="170" t="s">
        <v>140</v>
      </c>
      <c r="AY289" s="17" t="s">
        <v>132</v>
      </c>
      <c r="BE289" s="171">
        <f t="shared" si="34"/>
        <v>0</v>
      </c>
      <c r="BF289" s="171">
        <f t="shared" si="35"/>
        <v>0</v>
      </c>
      <c r="BG289" s="171">
        <f t="shared" si="36"/>
        <v>0</v>
      </c>
      <c r="BH289" s="171">
        <f t="shared" si="37"/>
        <v>0</v>
      </c>
      <c r="BI289" s="171">
        <f t="shared" si="38"/>
        <v>0</v>
      </c>
      <c r="BJ289" s="17" t="s">
        <v>140</v>
      </c>
      <c r="BK289" s="171">
        <f t="shared" si="39"/>
        <v>0</v>
      </c>
      <c r="BL289" s="17" t="s">
        <v>207</v>
      </c>
      <c r="BM289" s="170" t="s">
        <v>547</v>
      </c>
    </row>
    <row r="290" spans="1:65" s="2" customFormat="1" ht="21.75" customHeight="1">
      <c r="A290" s="32"/>
      <c r="B290" s="157"/>
      <c r="C290" s="158" t="s">
        <v>548</v>
      </c>
      <c r="D290" s="158" t="s">
        <v>135</v>
      </c>
      <c r="E290" s="159" t="s">
        <v>549</v>
      </c>
      <c r="F290" s="160" t="s">
        <v>550</v>
      </c>
      <c r="G290" s="161" t="s">
        <v>205</v>
      </c>
      <c r="H290" s="162">
        <v>4</v>
      </c>
      <c r="I290" s="163"/>
      <c r="J290" s="164">
        <f t="shared" si="30"/>
        <v>0</v>
      </c>
      <c r="K290" s="165"/>
      <c r="L290" s="33"/>
      <c r="M290" s="166" t="s">
        <v>1</v>
      </c>
      <c r="N290" s="167" t="s">
        <v>42</v>
      </c>
      <c r="O290" s="58"/>
      <c r="P290" s="168">
        <f t="shared" si="31"/>
        <v>0</v>
      </c>
      <c r="Q290" s="168">
        <v>0</v>
      </c>
      <c r="R290" s="168">
        <f t="shared" si="32"/>
        <v>0</v>
      </c>
      <c r="S290" s="168">
        <v>0</v>
      </c>
      <c r="T290" s="169">
        <f t="shared" si="33"/>
        <v>0</v>
      </c>
      <c r="U290" s="32"/>
      <c r="V290" s="32"/>
      <c r="W290" s="32"/>
      <c r="X290" s="32"/>
      <c r="Y290" s="32"/>
      <c r="Z290" s="32"/>
      <c r="AA290" s="32"/>
      <c r="AB290" s="32"/>
      <c r="AC290" s="32"/>
      <c r="AD290" s="32"/>
      <c r="AE290" s="32"/>
      <c r="AR290" s="170" t="s">
        <v>207</v>
      </c>
      <c r="AT290" s="170" t="s">
        <v>135</v>
      </c>
      <c r="AU290" s="170" t="s">
        <v>140</v>
      </c>
      <c r="AY290" s="17" t="s">
        <v>132</v>
      </c>
      <c r="BE290" s="171">
        <f t="shared" si="34"/>
        <v>0</v>
      </c>
      <c r="BF290" s="171">
        <f t="shared" si="35"/>
        <v>0</v>
      </c>
      <c r="BG290" s="171">
        <f t="shared" si="36"/>
        <v>0</v>
      </c>
      <c r="BH290" s="171">
        <f t="shared" si="37"/>
        <v>0</v>
      </c>
      <c r="BI290" s="171">
        <f t="shared" si="38"/>
        <v>0</v>
      </c>
      <c r="BJ290" s="17" t="s">
        <v>140</v>
      </c>
      <c r="BK290" s="171">
        <f t="shared" si="39"/>
        <v>0</v>
      </c>
      <c r="BL290" s="17" t="s">
        <v>207</v>
      </c>
      <c r="BM290" s="170" t="s">
        <v>551</v>
      </c>
    </row>
    <row r="291" spans="1:65" s="2" customFormat="1" ht="16.5" customHeight="1">
      <c r="A291" s="32"/>
      <c r="B291" s="157"/>
      <c r="C291" s="196" t="s">
        <v>552</v>
      </c>
      <c r="D291" s="196" t="s">
        <v>208</v>
      </c>
      <c r="E291" s="197" t="s">
        <v>553</v>
      </c>
      <c r="F291" s="198" t="s">
        <v>554</v>
      </c>
      <c r="G291" s="199" t="s">
        <v>205</v>
      </c>
      <c r="H291" s="200">
        <v>2</v>
      </c>
      <c r="I291" s="201"/>
      <c r="J291" s="202">
        <f t="shared" si="30"/>
        <v>0</v>
      </c>
      <c r="K291" s="203"/>
      <c r="L291" s="204"/>
      <c r="M291" s="205" t="s">
        <v>1</v>
      </c>
      <c r="N291" s="206" t="s">
        <v>42</v>
      </c>
      <c r="O291" s="58"/>
      <c r="P291" s="168">
        <f t="shared" si="31"/>
        <v>0</v>
      </c>
      <c r="Q291" s="168">
        <v>8.0000000000000004E-4</v>
      </c>
      <c r="R291" s="168">
        <f t="shared" si="32"/>
        <v>1.6000000000000001E-3</v>
      </c>
      <c r="S291" s="168">
        <v>0</v>
      </c>
      <c r="T291" s="169">
        <f t="shared" si="33"/>
        <v>0</v>
      </c>
      <c r="U291" s="32"/>
      <c r="V291" s="32"/>
      <c r="W291" s="32"/>
      <c r="X291" s="32"/>
      <c r="Y291" s="32"/>
      <c r="Z291" s="32"/>
      <c r="AA291" s="32"/>
      <c r="AB291" s="32"/>
      <c r="AC291" s="32"/>
      <c r="AD291" s="32"/>
      <c r="AE291" s="32"/>
      <c r="AR291" s="170" t="s">
        <v>291</v>
      </c>
      <c r="AT291" s="170" t="s">
        <v>208</v>
      </c>
      <c r="AU291" s="170" t="s">
        <v>140</v>
      </c>
      <c r="AY291" s="17" t="s">
        <v>132</v>
      </c>
      <c r="BE291" s="171">
        <f t="shared" si="34"/>
        <v>0</v>
      </c>
      <c r="BF291" s="171">
        <f t="shared" si="35"/>
        <v>0</v>
      </c>
      <c r="BG291" s="171">
        <f t="shared" si="36"/>
        <v>0</v>
      </c>
      <c r="BH291" s="171">
        <f t="shared" si="37"/>
        <v>0</v>
      </c>
      <c r="BI291" s="171">
        <f t="shared" si="38"/>
        <v>0</v>
      </c>
      <c r="BJ291" s="17" t="s">
        <v>140</v>
      </c>
      <c r="BK291" s="171">
        <f t="shared" si="39"/>
        <v>0</v>
      </c>
      <c r="BL291" s="17" t="s">
        <v>207</v>
      </c>
      <c r="BM291" s="170" t="s">
        <v>555</v>
      </c>
    </row>
    <row r="292" spans="1:65" s="2" customFormat="1" ht="21.75" customHeight="1">
      <c r="A292" s="32"/>
      <c r="B292" s="157"/>
      <c r="C292" s="196" t="s">
        <v>556</v>
      </c>
      <c r="D292" s="196" t="s">
        <v>208</v>
      </c>
      <c r="E292" s="197" t="s">
        <v>557</v>
      </c>
      <c r="F292" s="198" t="s">
        <v>558</v>
      </c>
      <c r="G292" s="199" t="s">
        <v>205</v>
      </c>
      <c r="H292" s="200">
        <v>2</v>
      </c>
      <c r="I292" s="201"/>
      <c r="J292" s="202">
        <f t="shared" si="30"/>
        <v>0</v>
      </c>
      <c r="K292" s="203"/>
      <c r="L292" s="204"/>
      <c r="M292" s="205" t="s">
        <v>1</v>
      </c>
      <c r="N292" s="206" t="s">
        <v>42</v>
      </c>
      <c r="O292" s="58"/>
      <c r="P292" s="168">
        <f t="shared" si="31"/>
        <v>0</v>
      </c>
      <c r="Q292" s="168">
        <v>1.6000000000000001E-3</v>
      </c>
      <c r="R292" s="168">
        <f t="shared" si="32"/>
        <v>3.2000000000000002E-3</v>
      </c>
      <c r="S292" s="168">
        <v>0</v>
      </c>
      <c r="T292" s="169">
        <f t="shared" si="33"/>
        <v>0</v>
      </c>
      <c r="U292" s="32"/>
      <c r="V292" s="32"/>
      <c r="W292" s="32"/>
      <c r="X292" s="32"/>
      <c r="Y292" s="32"/>
      <c r="Z292" s="32"/>
      <c r="AA292" s="32"/>
      <c r="AB292" s="32"/>
      <c r="AC292" s="32"/>
      <c r="AD292" s="32"/>
      <c r="AE292" s="32"/>
      <c r="AR292" s="170" t="s">
        <v>291</v>
      </c>
      <c r="AT292" s="170" t="s">
        <v>208</v>
      </c>
      <c r="AU292" s="170" t="s">
        <v>140</v>
      </c>
      <c r="AY292" s="17" t="s">
        <v>132</v>
      </c>
      <c r="BE292" s="171">
        <f t="shared" si="34"/>
        <v>0</v>
      </c>
      <c r="BF292" s="171">
        <f t="shared" si="35"/>
        <v>0</v>
      </c>
      <c r="BG292" s="171">
        <f t="shared" si="36"/>
        <v>0</v>
      </c>
      <c r="BH292" s="171">
        <f t="shared" si="37"/>
        <v>0</v>
      </c>
      <c r="BI292" s="171">
        <f t="shared" si="38"/>
        <v>0</v>
      </c>
      <c r="BJ292" s="17" t="s">
        <v>140</v>
      </c>
      <c r="BK292" s="171">
        <f t="shared" si="39"/>
        <v>0</v>
      </c>
      <c r="BL292" s="17" t="s">
        <v>207</v>
      </c>
      <c r="BM292" s="170" t="s">
        <v>559</v>
      </c>
    </row>
    <row r="293" spans="1:65" s="2" customFormat="1" ht="16.5" customHeight="1">
      <c r="A293" s="32"/>
      <c r="B293" s="157"/>
      <c r="C293" s="196" t="s">
        <v>560</v>
      </c>
      <c r="D293" s="196" t="s">
        <v>208</v>
      </c>
      <c r="E293" s="197" t="s">
        <v>561</v>
      </c>
      <c r="F293" s="198" t="s">
        <v>562</v>
      </c>
      <c r="G293" s="199" t="s">
        <v>306</v>
      </c>
      <c r="H293" s="200">
        <v>30</v>
      </c>
      <c r="I293" s="201"/>
      <c r="J293" s="202">
        <f t="shared" si="30"/>
        <v>0</v>
      </c>
      <c r="K293" s="203"/>
      <c r="L293" s="204"/>
      <c r="M293" s="205" t="s">
        <v>1</v>
      </c>
      <c r="N293" s="206" t="s">
        <v>42</v>
      </c>
      <c r="O293" s="58"/>
      <c r="P293" s="168">
        <f t="shared" si="31"/>
        <v>0</v>
      </c>
      <c r="Q293" s="168">
        <v>1.2E-4</v>
      </c>
      <c r="R293" s="168">
        <f t="shared" si="32"/>
        <v>3.5999999999999999E-3</v>
      </c>
      <c r="S293" s="168">
        <v>0</v>
      </c>
      <c r="T293" s="169">
        <f t="shared" si="33"/>
        <v>0</v>
      </c>
      <c r="U293" s="32"/>
      <c r="V293" s="32"/>
      <c r="W293" s="32"/>
      <c r="X293" s="32"/>
      <c r="Y293" s="32"/>
      <c r="Z293" s="32"/>
      <c r="AA293" s="32"/>
      <c r="AB293" s="32"/>
      <c r="AC293" s="32"/>
      <c r="AD293" s="32"/>
      <c r="AE293" s="32"/>
      <c r="AR293" s="170" t="s">
        <v>291</v>
      </c>
      <c r="AT293" s="170" t="s">
        <v>208</v>
      </c>
      <c r="AU293" s="170" t="s">
        <v>140</v>
      </c>
      <c r="AY293" s="17" t="s">
        <v>132</v>
      </c>
      <c r="BE293" s="171">
        <f t="shared" si="34"/>
        <v>0</v>
      </c>
      <c r="BF293" s="171">
        <f t="shared" si="35"/>
        <v>0</v>
      </c>
      <c r="BG293" s="171">
        <f t="shared" si="36"/>
        <v>0</v>
      </c>
      <c r="BH293" s="171">
        <f t="shared" si="37"/>
        <v>0</v>
      </c>
      <c r="BI293" s="171">
        <f t="shared" si="38"/>
        <v>0</v>
      </c>
      <c r="BJ293" s="17" t="s">
        <v>140</v>
      </c>
      <c r="BK293" s="171">
        <f t="shared" si="39"/>
        <v>0</v>
      </c>
      <c r="BL293" s="17" t="s">
        <v>207</v>
      </c>
      <c r="BM293" s="170" t="s">
        <v>563</v>
      </c>
    </row>
    <row r="294" spans="1:65" s="2" customFormat="1" ht="21.75" customHeight="1">
      <c r="A294" s="32"/>
      <c r="B294" s="157"/>
      <c r="C294" s="158" t="s">
        <v>564</v>
      </c>
      <c r="D294" s="158" t="s">
        <v>135</v>
      </c>
      <c r="E294" s="159" t="s">
        <v>565</v>
      </c>
      <c r="F294" s="160" t="s">
        <v>566</v>
      </c>
      <c r="G294" s="161" t="s">
        <v>205</v>
      </c>
      <c r="H294" s="162">
        <v>1</v>
      </c>
      <c r="I294" s="163"/>
      <c r="J294" s="164">
        <f t="shared" si="30"/>
        <v>0</v>
      </c>
      <c r="K294" s="165"/>
      <c r="L294" s="33"/>
      <c r="M294" s="166" t="s">
        <v>1</v>
      </c>
      <c r="N294" s="167" t="s">
        <v>42</v>
      </c>
      <c r="O294" s="58"/>
      <c r="P294" s="168">
        <f t="shared" si="31"/>
        <v>0</v>
      </c>
      <c r="Q294" s="168">
        <v>0</v>
      </c>
      <c r="R294" s="168">
        <f t="shared" si="32"/>
        <v>0</v>
      </c>
      <c r="S294" s="168">
        <v>0</v>
      </c>
      <c r="T294" s="169">
        <f t="shared" si="33"/>
        <v>0</v>
      </c>
      <c r="U294" s="32"/>
      <c r="V294" s="32"/>
      <c r="W294" s="32"/>
      <c r="X294" s="32"/>
      <c r="Y294" s="32"/>
      <c r="Z294" s="32"/>
      <c r="AA294" s="32"/>
      <c r="AB294" s="32"/>
      <c r="AC294" s="32"/>
      <c r="AD294" s="32"/>
      <c r="AE294" s="32"/>
      <c r="AR294" s="170" t="s">
        <v>207</v>
      </c>
      <c r="AT294" s="170" t="s">
        <v>135</v>
      </c>
      <c r="AU294" s="170" t="s">
        <v>140</v>
      </c>
      <c r="AY294" s="17" t="s">
        <v>132</v>
      </c>
      <c r="BE294" s="171">
        <f t="shared" si="34"/>
        <v>0</v>
      </c>
      <c r="BF294" s="171">
        <f t="shared" si="35"/>
        <v>0</v>
      </c>
      <c r="BG294" s="171">
        <f t="shared" si="36"/>
        <v>0</v>
      </c>
      <c r="BH294" s="171">
        <f t="shared" si="37"/>
        <v>0</v>
      </c>
      <c r="BI294" s="171">
        <f t="shared" si="38"/>
        <v>0</v>
      </c>
      <c r="BJ294" s="17" t="s">
        <v>140</v>
      </c>
      <c r="BK294" s="171">
        <f t="shared" si="39"/>
        <v>0</v>
      </c>
      <c r="BL294" s="17" t="s">
        <v>207</v>
      </c>
      <c r="BM294" s="170" t="s">
        <v>567</v>
      </c>
    </row>
    <row r="295" spans="1:65" s="2" customFormat="1" ht="21.75" customHeight="1">
      <c r="A295" s="32"/>
      <c r="B295" s="157"/>
      <c r="C295" s="158" t="s">
        <v>568</v>
      </c>
      <c r="D295" s="158" t="s">
        <v>135</v>
      </c>
      <c r="E295" s="159" t="s">
        <v>569</v>
      </c>
      <c r="F295" s="160" t="s">
        <v>570</v>
      </c>
      <c r="G295" s="161" t="s">
        <v>243</v>
      </c>
      <c r="H295" s="162">
        <v>3.4000000000000002E-2</v>
      </c>
      <c r="I295" s="163"/>
      <c r="J295" s="164">
        <f t="shared" si="30"/>
        <v>0</v>
      </c>
      <c r="K295" s="165"/>
      <c r="L295" s="33"/>
      <c r="M295" s="166" t="s">
        <v>1</v>
      </c>
      <c r="N295" s="167" t="s">
        <v>42</v>
      </c>
      <c r="O295" s="58"/>
      <c r="P295" s="168">
        <f t="shared" si="31"/>
        <v>0</v>
      </c>
      <c r="Q295" s="168">
        <v>0</v>
      </c>
      <c r="R295" s="168">
        <f t="shared" si="32"/>
        <v>0</v>
      </c>
      <c r="S295" s="168">
        <v>0</v>
      </c>
      <c r="T295" s="169">
        <f t="shared" si="33"/>
        <v>0</v>
      </c>
      <c r="U295" s="32"/>
      <c r="V295" s="32"/>
      <c r="W295" s="32"/>
      <c r="X295" s="32"/>
      <c r="Y295" s="32"/>
      <c r="Z295" s="32"/>
      <c r="AA295" s="32"/>
      <c r="AB295" s="32"/>
      <c r="AC295" s="32"/>
      <c r="AD295" s="32"/>
      <c r="AE295" s="32"/>
      <c r="AR295" s="170" t="s">
        <v>207</v>
      </c>
      <c r="AT295" s="170" t="s">
        <v>135</v>
      </c>
      <c r="AU295" s="170" t="s">
        <v>140</v>
      </c>
      <c r="AY295" s="17" t="s">
        <v>132</v>
      </c>
      <c r="BE295" s="171">
        <f t="shared" si="34"/>
        <v>0</v>
      </c>
      <c r="BF295" s="171">
        <f t="shared" si="35"/>
        <v>0</v>
      </c>
      <c r="BG295" s="171">
        <f t="shared" si="36"/>
        <v>0</v>
      </c>
      <c r="BH295" s="171">
        <f t="shared" si="37"/>
        <v>0</v>
      </c>
      <c r="BI295" s="171">
        <f t="shared" si="38"/>
        <v>0</v>
      </c>
      <c r="BJ295" s="17" t="s">
        <v>140</v>
      </c>
      <c r="BK295" s="171">
        <f t="shared" si="39"/>
        <v>0</v>
      </c>
      <c r="BL295" s="17" t="s">
        <v>207</v>
      </c>
      <c r="BM295" s="170" t="s">
        <v>571</v>
      </c>
    </row>
    <row r="296" spans="1:65" s="2" customFormat="1" ht="21.75" customHeight="1">
      <c r="A296" s="32"/>
      <c r="B296" s="157"/>
      <c r="C296" s="196" t="s">
        <v>572</v>
      </c>
      <c r="D296" s="196" t="s">
        <v>208</v>
      </c>
      <c r="E296" s="197" t="s">
        <v>573</v>
      </c>
      <c r="F296" s="198" t="s">
        <v>574</v>
      </c>
      <c r="G296" s="199" t="s">
        <v>486</v>
      </c>
      <c r="H296" s="200">
        <v>1</v>
      </c>
      <c r="I296" s="201"/>
      <c r="J296" s="202">
        <f t="shared" si="30"/>
        <v>0</v>
      </c>
      <c r="K296" s="203"/>
      <c r="L296" s="204"/>
      <c r="M296" s="205" t="s">
        <v>1</v>
      </c>
      <c r="N296" s="206" t="s">
        <v>42</v>
      </c>
      <c r="O296" s="58"/>
      <c r="P296" s="168">
        <f t="shared" si="31"/>
        <v>0</v>
      </c>
      <c r="Q296" s="168">
        <v>0</v>
      </c>
      <c r="R296" s="168">
        <f t="shared" si="32"/>
        <v>0</v>
      </c>
      <c r="S296" s="168">
        <v>0</v>
      </c>
      <c r="T296" s="169">
        <f t="shared" si="33"/>
        <v>0</v>
      </c>
      <c r="U296" s="32"/>
      <c r="V296" s="32"/>
      <c r="W296" s="32"/>
      <c r="X296" s="32"/>
      <c r="Y296" s="32"/>
      <c r="Z296" s="32"/>
      <c r="AA296" s="32"/>
      <c r="AB296" s="32"/>
      <c r="AC296" s="32"/>
      <c r="AD296" s="32"/>
      <c r="AE296" s="32"/>
      <c r="AR296" s="170" t="s">
        <v>291</v>
      </c>
      <c r="AT296" s="170" t="s">
        <v>208</v>
      </c>
      <c r="AU296" s="170" t="s">
        <v>140</v>
      </c>
      <c r="AY296" s="17" t="s">
        <v>132</v>
      </c>
      <c r="BE296" s="171">
        <f t="shared" si="34"/>
        <v>0</v>
      </c>
      <c r="BF296" s="171">
        <f t="shared" si="35"/>
        <v>0</v>
      </c>
      <c r="BG296" s="171">
        <f t="shared" si="36"/>
        <v>0</v>
      </c>
      <c r="BH296" s="171">
        <f t="shared" si="37"/>
        <v>0</v>
      </c>
      <c r="BI296" s="171">
        <f t="shared" si="38"/>
        <v>0</v>
      </c>
      <c r="BJ296" s="17" t="s">
        <v>140</v>
      </c>
      <c r="BK296" s="171">
        <f t="shared" si="39"/>
        <v>0</v>
      </c>
      <c r="BL296" s="17" t="s">
        <v>207</v>
      </c>
      <c r="BM296" s="170" t="s">
        <v>575</v>
      </c>
    </row>
    <row r="297" spans="1:65" s="2" customFormat="1" ht="21.75" customHeight="1">
      <c r="A297" s="32"/>
      <c r="B297" s="157"/>
      <c r="C297" s="158" t="s">
        <v>576</v>
      </c>
      <c r="D297" s="158" t="s">
        <v>135</v>
      </c>
      <c r="E297" s="159" t="s">
        <v>577</v>
      </c>
      <c r="F297" s="160" t="s">
        <v>578</v>
      </c>
      <c r="G297" s="161" t="s">
        <v>243</v>
      </c>
      <c r="H297" s="162">
        <v>3.4000000000000002E-2</v>
      </c>
      <c r="I297" s="163"/>
      <c r="J297" s="164">
        <f t="shared" si="30"/>
        <v>0</v>
      </c>
      <c r="K297" s="165"/>
      <c r="L297" s="33"/>
      <c r="M297" s="166" t="s">
        <v>1</v>
      </c>
      <c r="N297" s="167" t="s">
        <v>42</v>
      </c>
      <c r="O297" s="58"/>
      <c r="P297" s="168">
        <f t="shared" si="31"/>
        <v>0</v>
      </c>
      <c r="Q297" s="168">
        <v>0</v>
      </c>
      <c r="R297" s="168">
        <f t="shared" si="32"/>
        <v>0</v>
      </c>
      <c r="S297" s="168">
        <v>0</v>
      </c>
      <c r="T297" s="169">
        <f t="shared" si="33"/>
        <v>0</v>
      </c>
      <c r="U297" s="32"/>
      <c r="V297" s="32"/>
      <c r="W297" s="32"/>
      <c r="X297" s="32"/>
      <c r="Y297" s="32"/>
      <c r="Z297" s="32"/>
      <c r="AA297" s="32"/>
      <c r="AB297" s="32"/>
      <c r="AC297" s="32"/>
      <c r="AD297" s="32"/>
      <c r="AE297" s="32"/>
      <c r="AR297" s="170" t="s">
        <v>207</v>
      </c>
      <c r="AT297" s="170" t="s">
        <v>135</v>
      </c>
      <c r="AU297" s="170" t="s">
        <v>140</v>
      </c>
      <c r="AY297" s="17" t="s">
        <v>132</v>
      </c>
      <c r="BE297" s="171">
        <f t="shared" si="34"/>
        <v>0</v>
      </c>
      <c r="BF297" s="171">
        <f t="shared" si="35"/>
        <v>0</v>
      </c>
      <c r="BG297" s="171">
        <f t="shared" si="36"/>
        <v>0</v>
      </c>
      <c r="BH297" s="171">
        <f t="shared" si="37"/>
        <v>0</v>
      </c>
      <c r="BI297" s="171">
        <f t="shared" si="38"/>
        <v>0</v>
      </c>
      <c r="BJ297" s="17" t="s">
        <v>140</v>
      </c>
      <c r="BK297" s="171">
        <f t="shared" si="39"/>
        <v>0</v>
      </c>
      <c r="BL297" s="17" t="s">
        <v>207</v>
      </c>
      <c r="BM297" s="170" t="s">
        <v>579</v>
      </c>
    </row>
    <row r="298" spans="1:65" s="12" customFormat="1" ht="22.9" customHeight="1">
      <c r="B298" s="144"/>
      <c r="D298" s="145" t="s">
        <v>75</v>
      </c>
      <c r="E298" s="155" t="s">
        <v>580</v>
      </c>
      <c r="F298" s="155" t="s">
        <v>581</v>
      </c>
      <c r="I298" s="147"/>
      <c r="J298" s="156">
        <f>BK298</f>
        <v>0</v>
      </c>
      <c r="L298" s="144"/>
      <c r="M298" s="149"/>
      <c r="N298" s="150"/>
      <c r="O298" s="150"/>
      <c r="P298" s="151">
        <f>SUM(P299:P303)</f>
        <v>0</v>
      </c>
      <c r="Q298" s="150"/>
      <c r="R298" s="151">
        <f>SUM(R299:R303)</f>
        <v>5.0000000000000001E-3</v>
      </c>
      <c r="S298" s="150"/>
      <c r="T298" s="152">
        <f>SUM(T299:T303)</f>
        <v>2E-3</v>
      </c>
      <c r="AR298" s="145" t="s">
        <v>140</v>
      </c>
      <c r="AT298" s="153" t="s">
        <v>75</v>
      </c>
      <c r="AU298" s="153" t="s">
        <v>84</v>
      </c>
      <c r="AY298" s="145" t="s">
        <v>132</v>
      </c>
      <c r="BK298" s="154">
        <f>SUM(BK299:BK303)</f>
        <v>0</v>
      </c>
    </row>
    <row r="299" spans="1:65" s="2" customFormat="1" ht="16.5" customHeight="1">
      <c r="A299" s="32"/>
      <c r="B299" s="157"/>
      <c r="C299" s="158" t="s">
        <v>582</v>
      </c>
      <c r="D299" s="158" t="s">
        <v>135</v>
      </c>
      <c r="E299" s="159" t="s">
        <v>583</v>
      </c>
      <c r="F299" s="160" t="s">
        <v>584</v>
      </c>
      <c r="G299" s="161" t="s">
        <v>205</v>
      </c>
      <c r="H299" s="162">
        <v>1</v>
      </c>
      <c r="I299" s="163"/>
      <c r="J299" s="164">
        <f t="shared" ref="J299:J303" si="40">ROUND(I299*H299,2)</f>
        <v>0</v>
      </c>
      <c r="K299" s="165"/>
      <c r="L299" s="33"/>
      <c r="M299" s="166" t="s">
        <v>1</v>
      </c>
      <c r="N299" s="167" t="s">
        <v>42</v>
      </c>
      <c r="O299" s="58"/>
      <c r="P299" s="168">
        <f t="shared" ref="P299:P303" si="41">O299*H299</f>
        <v>0</v>
      </c>
      <c r="Q299" s="168">
        <v>0</v>
      </c>
      <c r="R299" s="168">
        <f t="shared" ref="R299:R303" si="42">Q299*H299</f>
        <v>0</v>
      </c>
      <c r="S299" s="168">
        <v>0</v>
      </c>
      <c r="T299" s="169">
        <f t="shared" ref="T299:T303" si="43">S299*H299</f>
        <v>0</v>
      </c>
      <c r="U299" s="32"/>
      <c r="V299" s="32"/>
      <c r="W299" s="32"/>
      <c r="X299" s="32"/>
      <c r="Y299" s="32"/>
      <c r="Z299" s="32"/>
      <c r="AA299" s="32"/>
      <c r="AB299" s="32"/>
      <c r="AC299" s="32"/>
      <c r="AD299" s="32"/>
      <c r="AE299" s="32"/>
      <c r="AR299" s="170" t="s">
        <v>207</v>
      </c>
      <c r="AT299" s="170" t="s">
        <v>135</v>
      </c>
      <c r="AU299" s="170" t="s">
        <v>140</v>
      </c>
      <c r="AY299" s="17" t="s">
        <v>132</v>
      </c>
      <c r="BE299" s="171">
        <f t="shared" ref="BE299:BE303" si="44">IF(N299="základní",J299,0)</f>
        <v>0</v>
      </c>
      <c r="BF299" s="171">
        <f t="shared" ref="BF299:BF303" si="45">IF(N299="snížená",J299,0)</f>
        <v>0</v>
      </c>
      <c r="BG299" s="171">
        <f t="shared" ref="BG299:BG303" si="46">IF(N299="zákl. přenesená",J299,0)</f>
        <v>0</v>
      </c>
      <c r="BH299" s="171">
        <f t="shared" ref="BH299:BH303" si="47">IF(N299="sníž. přenesená",J299,0)</f>
        <v>0</v>
      </c>
      <c r="BI299" s="171">
        <f t="shared" ref="BI299:BI303" si="48">IF(N299="nulová",J299,0)</f>
        <v>0</v>
      </c>
      <c r="BJ299" s="17" t="s">
        <v>140</v>
      </c>
      <c r="BK299" s="171">
        <f t="shared" ref="BK299:BK303" si="49">ROUND(I299*H299,2)</f>
        <v>0</v>
      </c>
      <c r="BL299" s="17" t="s">
        <v>207</v>
      </c>
      <c r="BM299" s="170" t="s">
        <v>585</v>
      </c>
    </row>
    <row r="300" spans="1:65" s="2" customFormat="1" ht="16.5" customHeight="1">
      <c r="A300" s="32"/>
      <c r="B300" s="157"/>
      <c r="C300" s="196" t="s">
        <v>586</v>
      </c>
      <c r="D300" s="196" t="s">
        <v>208</v>
      </c>
      <c r="E300" s="197" t="s">
        <v>587</v>
      </c>
      <c r="F300" s="198" t="s">
        <v>588</v>
      </c>
      <c r="G300" s="199" t="s">
        <v>205</v>
      </c>
      <c r="H300" s="200">
        <v>1</v>
      </c>
      <c r="I300" s="201"/>
      <c r="J300" s="202">
        <f t="shared" si="40"/>
        <v>0</v>
      </c>
      <c r="K300" s="203"/>
      <c r="L300" s="204"/>
      <c r="M300" s="205" t="s">
        <v>1</v>
      </c>
      <c r="N300" s="206" t="s">
        <v>42</v>
      </c>
      <c r="O300" s="58"/>
      <c r="P300" s="168">
        <f t="shared" si="41"/>
        <v>0</v>
      </c>
      <c r="Q300" s="168">
        <v>5.0000000000000001E-3</v>
      </c>
      <c r="R300" s="168">
        <f t="shared" si="42"/>
        <v>5.0000000000000001E-3</v>
      </c>
      <c r="S300" s="168">
        <v>0</v>
      </c>
      <c r="T300" s="169">
        <f t="shared" si="43"/>
        <v>0</v>
      </c>
      <c r="U300" s="32"/>
      <c r="V300" s="32"/>
      <c r="W300" s="32"/>
      <c r="X300" s="32"/>
      <c r="Y300" s="32"/>
      <c r="Z300" s="32"/>
      <c r="AA300" s="32"/>
      <c r="AB300" s="32"/>
      <c r="AC300" s="32"/>
      <c r="AD300" s="32"/>
      <c r="AE300" s="32"/>
      <c r="AR300" s="170" t="s">
        <v>291</v>
      </c>
      <c r="AT300" s="170" t="s">
        <v>208</v>
      </c>
      <c r="AU300" s="170" t="s">
        <v>140</v>
      </c>
      <c r="AY300" s="17" t="s">
        <v>132</v>
      </c>
      <c r="BE300" s="171">
        <f t="shared" si="44"/>
        <v>0</v>
      </c>
      <c r="BF300" s="171">
        <f t="shared" si="45"/>
        <v>0</v>
      </c>
      <c r="BG300" s="171">
        <f t="shared" si="46"/>
        <v>0</v>
      </c>
      <c r="BH300" s="171">
        <f t="shared" si="47"/>
        <v>0</v>
      </c>
      <c r="BI300" s="171">
        <f t="shared" si="48"/>
        <v>0</v>
      </c>
      <c r="BJ300" s="17" t="s">
        <v>140</v>
      </c>
      <c r="BK300" s="171">
        <f t="shared" si="49"/>
        <v>0</v>
      </c>
      <c r="BL300" s="17" t="s">
        <v>207</v>
      </c>
      <c r="BM300" s="170" t="s">
        <v>589</v>
      </c>
    </row>
    <row r="301" spans="1:65" s="2" customFormat="1" ht="21.75" customHeight="1">
      <c r="A301" s="32"/>
      <c r="B301" s="157"/>
      <c r="C301" s="158" t="s">
        <v>590</v>
      </c>
      <c r="D301" s="158" t="s">
        <v>135</v>
      </c>
      <c r="E301" s="159" t="s">
        <v>591</v>
      </c>
      <c r="F301" s="160" t="s">
        <v>592</v>
      </c>
      <c r="G301" s="161" t="s">
        <v>205</v>
      </c>
      <c r="H301" s="162">
        <v>1</v>
      </c>
      <c r="I301" s="163"/>
      <c r="J301" s="164">
        <f t="shared" si="40"/>
        <v>0</v>
      </c>
      <c r="K301" s="165"/>
      <c r="L301" s="33"/>
      <c r="M301" s="166" t="s">
        <v>1</v>
      </c>
      <c r="N301" s="167" t="s">
        <v>42</v>
      </c>
      <c r="O301" s="58"/>
      <c r="P301" s="168">
        <f t="shared" si="41"/>
        <v>0</v>
      </c>
      <c r="Q301" s="168">
        <v>0</v>
      </c>
      <c r="R301" s="168">
        <f t="shared" si="42"/>
        <v>0</v>
      </c>
      <c r="S301" s="168">
        <v>2E-3</v>
      </c>
      <c r="T301" s="169">
        <f t="shared" si="43"/>
        <v>2E-3</v>
      </c>
      <c r="U301" s="32"/>
      <c r="V301" s="32"/>
      <c r="W301" s="32"/>
      <c r="X301" s="32"/>
      <c r="Y301" s="32"/>
      <c r="Z301" s="32"/>
      <c r="AA301" s="32"/>
      <c r="AB301" s="32"/>
      <c r="AC301" s="32"/>
      <c r="AD301" s="32"/>
      <c r="AE301" s="32"/>
      <c r="AR301" s="170" t="s">
        <v>207</v>
      </c>
      <c r="AT301" s="170" t="s">
        <v>135</v>
      </c>
      <c r="AU301" s="170" t="s">
        <v>140</v>
      </c>
      <c r="AY301" s="17" t="s">
        <v>132</v>
      </c>
      <c r="BE301" s="171">
        <f t="shared" si="44"/>
        <v>0</v>
      </c>
      <c r="BF301" s="171">
        <f t="shared" si="45"/>
        <v>0</v>
      </c>
      <c r="BG301" s="171">
        <f t="shared" si="46"/>
        <v>0</v>
      </c>
      <c r="BH301" s="171">
        <f t="shared" si="47"/>
        <v>0</v>
      </c>
      <c r="BI301" s="171">
        <f t="shared" si="48"/>
        <v>0</v>
      </c>
      <c r="BJ301" s="17" t="s">
        <v>140</v>
      </c>
      <c r="BK301" s="171">
        <f t="shared" si="49"/>
        <v>0</v>
      </c>
      <c r="BL301" s="17" t="s">
        <v>207</v>
      </c>
      <c r="BM301" s="170" t="s">
        <v>593</v>
      </c>
    </row>
    <row r="302" spans="1:65" s="2" customFormat="1" ht="21.75" customHeight="1">
      <c r="A302" s="32"/>
      <c r="B302" s="157"/>
      <c r="C302" s="158" t="s">
        <v>594</v>
      </c>
      <c r="D302" s="158" t="s">
        <v>135</v>
      </c>
      <c r="E302" s="159" t="s">
        <v>595</v>
      </c>
      <c r="F302" s="160" t="s">
        <v>596</v>
      </c>
      <c r="G302" s="161" t="s">
        <v>243</v>
      </c>
      <c r="H302" s="162">
        <v>5.0000000000000001E-3</v>
      </c>
      <c r="I302" s="163"/>
      <c r="J302" s="164">
        <f t="shared" si="40"/>
        <v>0</v>
      </c>
      <c r="K302" s="165"/>
      <c r="L302" s="33"/>
      <c r="M302" s="166" t="s">
        <v>1</v>
      </c>
      <c r="N302" s="167" t="s">
        <v>42</v>
      </c>
      <c r="O302" s="58"/>
      <c r="P302" s="168">
        <f t="shared" si="41"/>
        <v>0</v>
      </c>
      <c r="Q302" s="168">
        <v>0</v>
      </c>
      <c r="R302" s="168">
        <f t="shared" si="42"/>
        <v>0</v>
      </c>
      <c r="S302" s="168">
        <v>0</v>
      </c>
      <c r="T302" s="169">
        <f t="shared" si="43"/>
        <v>0</v>
      </c>
      <c r="U302" s="32"/>
      <c r="V302" s="32"/>
      <c r="W302" s="32"/>
      <c r="X302" s="32"/>
      <c r="Y302" s="32"/>
      <c r="Z302" s="32"/>
      <c r="AA302" s="32"/>
      <c r="AB302" s="32"/>
      <c r="AC302" s="32"/>
      <c r="AD302" s="32"/>
      <c r="AE302" s="32"/>
      <c r="AR302" s="170" t="s">
        <v>207</v>
      </c>
      <c r="AT302" s="170" t="s">
        <v>135</v>
      </c>
      <c r="AU302" s="170" t="s">
        <v>140</v>
      </c>
      <c r="AY302" s="17" t="s">
        <v>132</v>
      </c>
      <c r="BE302" s="171">
        <f t="shared" si="44"/>
        <v>0</v>
      </c>
      <c r="BF302" s="171">
        <f t="shared" si="45"/>
        <v>0</v>
      </c>
      <c r="BG302" s="171">
        <f t="shared" si="46"/>
        <v>0</v>
      </c>
      <c r="BH302" s="171">
        <f t="shared" si="47"/>
        <v>0</v>
      </c>
      <c r="BI302" s="171">
        <f t="shared" si="48"/>
        <v>0</v>
      </c>
      <c r="BJ302" s="17" t="s">
        <v>140</v>
      </c>
      <c r="BK302" s="171">
        <f t="shared" si="49"/>
        <v>0</v>
      </c>
      <c r="BL302" s="17" t="s">
        <v>207</v>
      </c>
      <c r="BM302" s="170" t="s">
        <v>597</v>
      </c>
    </row>
    <row r="303" spans="1:65" s="2" customFormat="1" ht="21.75" customHeight="1">
      <c r="A303" s="32"/>
      <c r="B303" s="157"/>
      <c r="C303" s="158" t="s">
        <v>598</v>
      </c>
      <c r="D303" s="158" t="s">
        <v>135</v>
      </c>
      <c r="E303" s="159" t="s">
        <v>599</v>
      </c>
      <c r="F303" s="160" t="s">
        <v>600</v>
      </c>
      <c r="G303" s="161" t="s">
        <v>243</v>
      </c>
      <c r="H303" s="162">
        <v>5.0000000000000001E-3</v>
      </c>
      <c r="I303" s="163"/>
      <c r="J303" s="164">
        <f t="shared" si="40"/>
        <v>0</v>
      </c>
      <c r="K303" s="165"/>
      <c r="L303" s="33"/>
      <c r="M303" s="166" t="s">
        <v>1</v>
      </c>
      <c r="N303" s="167" t="s">
        <v>42</v>
      </c>
      <c r="O303" s="58"/>
      <c r="P303" s="168">
        <f t="shared" si="41"/>
        <v>0</v>
      </c>
      <c r="Q303" s="168">
        <v>0</v>
      </c>
      <c r="R303" s="168">
        <f t="shared" si="42"/>
        <v>0</v>
      </c>
      <c r="S303" s="168">
        <v>0</v>
      </c>
      <c r="T303" s="169">
        <f t="shared" si="43"/>
        <v>0</v>
      </c>
      <c r="U303" s="32"/>
      <c r="V303" s="32"/>
      <c r="W303" s="32"/>
      <c r="X303" s="32"/>
      <c r="Y303" s="32"/>
      <c r="Z303" s="32"/>
      <c r="AA303" s="32"/>
      <c r="AB303" s="32"/>
      <c r="AC303" s="32"/>
      <c r="AD303" s="32"/>
      <c r="AE303" s="32"/>
      <c r="AR303" s="170" t="s">
        <v>207</v>
      </c>
      <c r="AT303" s="170" t="s">
        <v>135</v>
      </c>
      <c r="AU303" s="170" t="s">
        <v>140</v>
      </c>
      <c r="AY303" s="17" t="s">
        <v>132</v>
      </c>
      <c r="BE303" s="171">
        <f t="shared" si="44"/>
        <v>0</v>
      </c>
      <c r="BF303" s="171">
        <f t="shared" si="45"/>
        <v>0</v>
      </c>
      <c r="BG303" s="171">
        <f t="shared" si="46"/>
        <v>0</v>
      </c>
      <c r="BH303" s="171">
        <f t="shared" si="47"/>
        <v>0</v>
      </c>
      <c r="BI303" s="171">
        <f t="shared" si="48"/>
        <v>0</v>
      </c>
      <c r="BJ303" s="17" t="s">
        <v>140</v>
      </c>
      <c r="BK303" s="171">
        <f t="shared" si="49"/>
        <v>0</v>
      </c>
      <c r="BL303" s="17" t="s">
        <v>207</v>
      </c>
      <c r="BM303" s="170" t="s">
        <v>601</v>
      </c>
    </row>
    <row r="304" spans="1:65" s="12" customFormat="1" ht="22.9" customHeight="1">
      <c r="B304" s="144"/>
      <c r="D304" s="145" t="s">
        <v>75</v>
      </c>
      <c r="E304" s="155" t="s">
        <v>602</v>
      </c>
      <c r="F304" s="155" t="s">
        <v>603</v>
      </c>
      <c r="I304" s="147"/>
      <c r="J304" s="156">
        <f>BK304</f>
        <v>0</v>
      </c>
      <c r="L304" s="144"/>
      <c r="M304" s="149"/>
      <c r="N304" s="150"/>
      <c r="O304" s="150"/>
      <c r="P304" s="151">
        <f>SUM(P305:P322)</f>
        <v>0</v>
      </c>
      <c r="Q304" s="150"/>
      <c r="R304" s="151">
        <f>SUM(R305:R322)</f>
        <v>0.55229202999999993</v>
      </c>
      <c r="S304" s="150"/>
      <c r="T304" s="152">
        <f>SUM(T305:T322)</f>
        <v>0</v>
      </c>
      <c r="AR304" s="145" t="s">
        <v>140</v>
      </c>
      <c r="AT304" s="153" t="s">
        <v>75</v>
      </c>
      <c r="AU304" s="153" t="s">
        <v>84</v>
      </c>
      <c r="AY304" s="145" t="s">
        <v>132</v>
      </c>
      <c r="BK304" s="154">
        <f>SUM(BK305:BK322)</f>
        <v>0</v>
      </c>
    </row>
    <row r="305" spans="1:65" s="2" customFormat="1" ht="21.75" customHeight="1">
      <c r="A305" s="32"/>
      <c r="B305" s="157"/>
      <c r="C305" s="158" t="s">
        <v>604</v>
      </c>
      <c r="D305" s="158" t="s">
        <v>135</v>
      </c>
      <c r="E305" s="159" t="s">
        <v>605</v>
      </c>
      <c r="F305" s="160" t="s">
        <v>606</v>
      </c>
      <c r="G305" s="161" t="s">
        <v>138</v>
      </c>
      <c r="H305" s="162">
        <v>20.812999999999999</v>
      </c>
      <c r="I305" s="163"/>
      <c r="J305" s="164">
        <f>ROUND(I305*H305,2)</f>
        <v>0</v>
      </c>
      <c r="K305" s="165"/>
      <c r="L305" s="33"/>
      <c r="M305" s="166" t="s">
        <v>1</v>
      </c>
      <c r="N305" s="167" t="s">
        <v>42</v>
      </c>
      <c r="O305" s="58"/>
      <c r="P305" s="168">
        <f>O305*H305</f>
        <v>0</v>
      </c>
      <c r="Q305" s="168">
        <v>2.5409999999999999E-2</v>
      </c>
      <c r="R305" s="168">
        <f>Q305*H305</f>
        <v>0.52885832999999993</v>
      </c>
      <c r="S305" s="168">
        <v>0</v>
      </c>
      <c r="T305" s="169">
        <f>S305*H305</f>
        <v>0</v>
      </c>
      <c r="U305" s="32"/>
      <c r="V305" s="32"/>
      <c r="W305" s="32"/>
      <c r="X305" s="32"/>
      <c r="Y305" s="32"/>
      <c r="Z305" s="32"/>
      <c r="AA305" s="32"/>
      <c r="AB305" s="32"/>
      <c r="AC305" s="32"/>
      <c r="AD305" s="32"/>
      <c r="AE305" s="32"/>
      <c r="AR305" s="170" t="s">
        <v>207</v>
      </c>
      <c r="AT305" s="170" t="s">
        <v>135</v>
      </c>
      <c r="AU305" s="170" t="s">
        <v>140</v>
      </c>
      <c r="AY305" s="17" t="s">
        <v>132</v>
      </c>
      <c r="BE305" s="171">
        <f>IF(N305="základní",J305,0)</f>
        <v>0</v>
      </c>
      <c r="BF305" s="171">
        <f>IF(N305="snížená",J305,0)</f>
        <v>0</v>
      </c>
      <c r="BG305" s="171">
        <f>IF(N305="zákl. přenesená",J305,0)</f>
        <v>0</v>
      </c>
      <c r="BH305" s="171">
        <f>IF(N305="sníž. přenesená",J305,0)</f>
        <v>0</v>
      </c>
      <c r="BI305" s="171">
        <f>IF(N305="nulová",J305,0)</f>
        <v>0</v>
      </c>
      <c r="BJ305" s="17" t="s">
        <v>140</v>
      </c>
      <c r="BK305" s="171">
        <f>ROUND(I305*H305,2)</f>
        <v>0</v>
      </c>
      <c r="BL305" s="17" t="s">
        <v>207</v>
      </c>
      <c r="BM305" s="170" t="s">
        <v>607</v>
      </c>
    </row>
    <row r="306" spans="1:65" s="13" customFormat="1">
      <c r="B306" s="172"/>
      <c r="D306" s="173" t="s">
        <v>142</v>
      </c>
      <c r="E306" s="174" t="s">
        <v>1</v>
      </c>
      <c r="F306" s="175" t="s">
        <v>608</v>
      </c>
      <c r="H306" s="176">
        <v>4.7709999999999999</v>
      </c>
      <c r="I306" s="177"/>
      <c r="L306" s="172"/>
      <c r="M306" s="178"/>
      <c r="N306" s="179"/>
      <c r="O306" s="179"/>
      <c r="P306" s="179"/>
      <c r="Q306" s="179"/>
      <c r="R306" s="179"/>
      <c r="S306" s="179"/>
      <c r="T306" s="180"/>
      <c r="AT306" s="174" t="s">
        <v>142</v>
      </c>
      <c r="AU306" s="174" t="s">
        <v>140</v>
      </c>
      <c r="AV306" s="13" t="s">
        <v>140</v>
      </c>
      <c r="AW306" s="13" t="s">
        <v>33</v>
      </c>
      <c r="AX306" s="13" t="s">
        <v>76</v>
      </c>
      <c r="AY306" s="174" t="s">
        <v>132</v>
      </c>
    </row>
    <row r="307" spans="1:65" s="13" customFormat="1">
      <c r="B307" s="172"/>
      <c r="D307" s="173" t="s">
        <v>142</v>
      </c>
      <c r="E307" s="174" t="s">
        <v>1</v>
      </c>
      <c r="F307" s="175" t="s">
        <v>609</v>
      </c>
      <c r="H307" s="176">
        <v>10.504</v>
      </c>
      <c r="I307" s="177"/>
      <c r="L307" s="172"/>
      <c r="M307" s="178"/>
      <c r="N307" s="179"/>
      <c r="O307" s="179"/>
      <c r="P307" s="179"/>
      <c r="Q307" s="179"/>
      <c r="R307" s="179"/>
      <c r="S307" s="179"/>
      <c r="T307" s="180"/>
      <c r="AT307" s="174" t="s">
        <v>142</v>
      </c>
      <c r="AU307" s="174" t="s">
        <v>140</v>
      </c>
      <c r="AV307" s="13" t="s">
        <v>140</v>
      </c>
      <c r="AW307" s="13" t="s">
        <v>33</v>
      </c>
      <c r="AX307" s="13" t="s">
        <v>76</v>
      </c>
      <c r="AY307" s="174" t="s">
        <v>132</v>
      </c>
    </row>
    <row r="308" spans="1:65" s="13" customFormat="1">
      <c r="B308" s="172"/>
      <c r="D308" s="173" t="s">
        <v>142</v>
      </c>
      <c r="E308" s="174" t="s">
        <v>1</v>
      </c>
      <c r="F308" s="175" t="s">
        <v>610</v>
      </c>
      <c r="H308" s="176">
        <v>3.198</v>
      </c>
      <c r="I308" s="177"/>
      <c r="L308" s="172"/>
      <c r="M308" s="178"/>
      <c r="N308" s="179"/>
      <c r="O308" s="179"/>
      <c r="P308" s="179"/>
      <c r="Q308" s="179"/>
      <c r="R308" s="179"/>
      <c r="S308" s="179"/>
      <c r="T308" s="180"/>
      <c r="AT308" s="174" t="s">
        <v>142</v>
      </c>
      <c r="AU308" s="174" t="s">
        <v>140</v>
      </c>
      <c r="AV308" s="13" t="s">
        <v>140</v>
      </c>
      <c r="AW308" s="13" t="s">
        <v>33</v>
      </c>
      <c r="AX308" s="13" t="s">
        <v>76</v>
      </c>
      <c r="AY308" s="174" t="s">
        <v>132</v>
      </c>
    </row>
    <row r="309" spans="1:65" s="13" customFormat="1">
      <c r="B309" s="172"/>
      <c r="D309" s="173" t="s">
        <v>142</v>
      </c>
      <c r="E309" s="174" t="s">
        <v>1</v>
      </c>
      <c r="F309" s="175" t="s">
        <v>611</v>
      </c>
      <c r="H309" s="176">
        <v>2.34</v>
      </c>
      <c r="I309" s="177"/>
      <c r="L309" s="172"/>
      <c r="M309" s="178"/>
      <c r="N309" s="179"/>
      <c r="O309" s="179"/>
      <c r="P309" s="179"/>
      <c r="Q309" s="179"/>
      <c r="R309" s="179"/>
      <c r="S309" s="179"/>
      <c r="T309" s="180"/>
      <c r="AT309" s="174" t="s">
        <v>142</v>
      </c>
      <c r="AU309" s="174" t="s">
        <v>140</v>
      </c>
      <c r="AV309" s="13" t="s">
        <v>140</v>
      </c>
      <c r="AW309" s="13" t="s">
        <v>33</v>
      </c>
      <c r="AX309" s="13" t="s">
        <v>76</v>
      </c>
      <c r="AY309" s="174" t="s">
        <v>132</v>
      </c>
    </row>
    <row r="310" spans="1:65" s="14" customFormat="1">
      <c r="B310" s="181"/>
      <c r="D310" s="173" t="s">
        <v>142</v>
      </c>
      <c r="E310" s="182" t="s">
        <v>1</v>
      </c>
      <c r="F310" s="183" t="s">
        <v>144</v>
      </c>
      <c r="H310" s="184">
        <v>20.812999999999999</v>
      </c>
      <c r="I310" s="185"/>
      <c r="L310" s="181"/>
      <c r="M310" s="186"/>
      <c r="N310" s="187"/>
      <c r="O310" s="187"/>
      <c r="P310" s="187"/>
      <c r="Q310" s="187"/>
      <c r="R310" s="187"/>
      <c r="S310" s="187"/>
      <c r="T310" s="188"/>
      <c r="AT310" s="182" t="s">
        <v>142</v>
      </c>
      <c r="AU310" s="182" t="s">
        <v>140</v>
      </c>
      <c r="AV310" s="14" t="s">
        <v>139</v>
      </c>
      <c r="AW310" s="14" t="s">
        <v>33</v>
      </c>
      <c r="AX310" s="14" t="s">
        <v>84</v>
      </c>
      <c r="AY310" s="182" t="s">
        <v>132</v>
      </c>
    </row>
    <row r="311" spans="1:65" s="2" customFormat="1" ht="21.75" customHeight="1">
      <c r="A311" s="32"/>
      <c r="B311" s="157"/>
      <c r="C311" s="158" t="s">
        <v>612</v>
      </c>
      <c r="D311" s="158" t="s">
        <v>135</v>
      </c>
      <c r="E311" s="159" t="s">
        <v>613</v>
      </c>
      <c r="F311" s="160" t="s">
        <v>614</v>
      </c>
      <c r="G311" s="161" t="s">
        <v>306</v>
      </c>
      <c r="H311" s="162">
        <v>13.484999999999999</v>
      </c>
      <c r="I311" s="163"/>
      <c r="J311" s="164">
        <f>ROUND(I311*H311,2)</f>
        <v>0</v>
      </c>
      <c r="K311" s="165"/>
      <c r="L311" s="33"/>
      <c r="M311" s="166" t="s">
        <v>1</v>
      </c>
      <c r="N311" s="167" t="s">
        <v>42</v>
      </c>
      <c r="O311" s="58"/>
      <c r="P311" s="168">
        <f>O311*H311</f>
        <v>0</v>
      </c>
      <c r="Q311" s="168">
        <v>4.0000000000000003E-5</v>
      </c>
      <c r="R311" s="168">
        <f>Q311*H311</f>
        <v>5.3939999999999999E-4</v>
      </c>
      <c r="S311" s="168">
        <v>0</v>
      </c>
      <c r="T311" s="169">
        <f>S311*H311</f>
        <v>0</v>
      </c>
      <c r="U311" s="32"/>
      <c r="V311" s="32"/>
      <c r="W311" s="32"/>
      <c r="X311" s="32"/>
      <c r="Y311" s="32"/>
      <c r="Z311" s="32"/>
      <c r="AA311" s="32"/>
      <c r="AB311" s="32"/>
      <c r="AC311" s="32"/>
      <c r="AD311" s="32"/>
      <c r="AE311" s="32"/>
      <c r="AR311" s="170" t="s">
        <v>207</v>
      </c>
      <c r="AT311" s="170" t="s">
        <v>135</v>
      </c>
      <c r="AU311" s="170" t="s">
        <v>140</v>
      </c>
      <c r="AY311" s="17" t="s">
        <v>132</v>
      </c>
      <c r="BE311" s="171">
        <f>IF(N311="základní",J311,0)</f>
        <v>0</v>
      </c>
      <c r="BF311" s="171">
        <f>IF(N311="snížená",J311,0)</f>
        <v>0</v>
      </c>
      <c r="BG311" s="171">
        <f>IF(N311="zákl. přenesená",J311,0)</f>
        <v>0</v>
      </c>
      <c r="BH311" s="171">
        <f>IF(N311="sníž. přenesená",J311,0)</f>
        <v>0</v>
      </c>
      <c r="BI311" s="171">
        <f>IF(N311="nulová",J311,0)</f>
        <v>0</v>
      </c>
      <c r="BJ311" s="17" t="s">
        <v>140</v>
      </c>
      <c r="BK311" s="171">
        <f>ROUND(I311*H311,2)</f>
        <v>0</v>
      </c>
      <c r="BL311" s="17" t="s">
        <v>207</v>
      </c>
      <c r="BM311" s="170" t="s">
        <v>615</v>
      </c>
    </row>
    <row r="312" spans="1:65" s="13" customFormat="1">
      <c r="B312" s="172"/>
      <c r="D312" s="173" t="s">
        <v>142</v>
      </c>
      <c r="E312" s="174" t="s">
        <v>1</v>
      </c>
      <c r="F312" s="175" t="s">
        <v>616</v>
      </c>
      <c r="H312" s="176">
        <v>13.484999999999999</v>
      </c>
      <c r="I312" s="177"/>
      <c r="L312" s="172"/>
      <c r="M312" s="178"/>
      <c r="N312" s="179"/>
      <c r="O312" s="179"/>
      <c r="P312" s="179"/>
      <c r="Q312" s="179"/>
      <c r="R312" s="179"/>
      <c r="S312" s="179"/>
      <c r="T312" s="180"/>
      <c r="AT312" s="174" t="s">
        <v>142</v>
      </c>
      <c r="AU312" s="174" t="s">
        <v>140</v>
      </c>
      <c r="AV312" s="13" t="s">
        <v>140</v>
      </c>
      <c r="AW312" s="13" t="s">
        <v>33</v>
      </c>
      <c r="AX312" s="13" t="s">
        <v>76</v>
      </c>
      <c r="AY312" s="174" t="s">
        <v>132</v>
      </c>
    </row>
    <row r="313" spans="1:65" s="14" customFormat="1">
      <c r="B313" s="181"/>
      <c r="D313" s="173" t="s">
        <v>142</v>
      </c>
      <c r="E313" s="182" t="s">
        <v>1</v>
      </c>
      <c r="F313" s="183" t="s">
        <v>144</v>
      </c>
      <c r="H313" s="184">
        <v>13.484999999999999</v>
      </c>
      <c r="I313" s="185"/>
      <c r="L313" s="181"/>
      <c r="M313" s="186"/>
      <c r="N313" s="187"/>
      <c r="O313" s="187"/>
      <c r="P313" s="187"/>
      <c r="Q313" s="187"/>
      <c r="R313" s="187"/>
      <c r="S313" s="187"/>
      <c r="T313" s="188"/>
      <c r="AT313" s="182" t="s">
        <v>142</v>
      </c>
      <c r="AU313" s="182" t="s">
        <v>140</v>
      </c>
      <c r="AV313" s="14" t="s">
        <v>139</v>
      </c>
      <c r="AW313" s="14" t="s">
        <v>33</v>
      </c>
      <c r="AX313" s="14" t="s">
        <v>84</v>
      </c>
      <c r="AY313" s="182" t="s">
        <v>132</v>
      </c>
    </row>
    <row r="314" spans="1:65" s="2" customFormat="1" ht="16.5" customHeight="1">
      <c r="A314" s="32"/>
      <c r="B314" s="157"/>
      <c r="C314" s="158" t="s">
        <v>617</v>
      </c>
      <c r="D314" s="158" t="s">
        <v>135</v>
      </c>
      <c r="E314" s="159" t="s">
        <v>618</v>
      </c>
      <c r="F314" s="160" t="s">
        <v>619</v>
      </c>
      <c r="G314" s="161" t="s">
        <v>138</v>
      </c>
      <c r="H314" s="162">
        <v>20.812999999999999</v>
      </c>
      <c r="I314" s="163"/>
      <c r="J314" s="164">
        <f>ROUND(I314*H314,2)</f>
        <v>0</v>
      </c>
      <c r="K314" s="165"/>
      <c r="L314" s="33"/>
      <c r="M314" s="166" t="s">
        <v>1</v>
      </c>
      <c r="N314" s="167" t="s">
        <v>42</v>
      </c>
      <c r="O314" s="58"/>
      <c r="P314" s="168">
        <f>O314*H314</f>
        <v>0</v>
      </c>
      <c r="Q314" s="168">
        <v>0</v>
      </c>
      <c r="R314" s="168">
        <f>Q314*H314</f>
        <v>0</v>
      </c>
      <c r="S314" s="168">
        <v>0</v>
      </c>
      <c r="T314" s="169">
        <f>S314*H314</f>
        <v>0</v>
      </c>
      <c r="U314" s="32"/>
      <c r="V314" s="32"/>
      <c r="W314" s="32"/>
      <c r="X314" s="32"/>
      <c r="Y314" s="32"/>
      <c r="Z314" s="32"/>
      <c r="AA314" s="32"/>
      <c r="AB314" s="32"/>
      <c r="AC314" s="32"/>
      <c r="AD314" s="32"/>
      <c r="AE314" s="32"/>
      <c r="AR314" s="170" t="s">
        <v>207</v>
      </c>
      <c r="AT314" s="170" t="s">
        <v>135</v>
      </c>
      <c r="AU314" s="170" t="s">
        <v>140</v>
      </c>
      <c r="AY314" s="17" t="s">
        <v>132</v>
      </c>
      <c r="BE314" s="171">
        <f>IF(N314="základní",J314,0)</f>
        <v>0</v>
      </c>
      <c r="BF314" s="171">
        <f>IF(N314="snížená",J314,0)</f>
        <v>0</v>
      </c>
      <c r="BG314" s="171">
        <f>IF(N314="zákl. přenesená",J314,0)</f>
        <v>0</v>
      </c>
      <c r="BH314" s="171">
        <f>IF(N314="sníž. přenesená",J314,0)</f>
        <v>0</v>
      </c>
      <c r="BI314" s="171">
        <f>IF(N314="nulová",J314,0)</f>
        <v>0</v>
      </c>
      <c r="BJ314" s="17" t="s">
        <v>140</v>
      </c>
      <c r="BK314" s="171">
        <f>ROUND(I314*H314,2)</f>
        <v>0</v>
      </c>
      <c r="BL314" s="17" t="s">
        <v>207</v>
      </c>
      <c r="BM314" s="170" t="s">
        <v>620</v>
      </c>
    </row>
    <row r="315" spans="1:65" s="2" customFormat="1" ht="21.75" customHeight="1">
      <c r="A315" s="32"/>
      <c r="B315" s="157"/>
      <c r="C315" s="158" t="s">
        <v>621</v>
      </c>
      <c r="D315" s="158" t="s">
        <v>135</v>
      </c>
      <c r="E315" s="159" t="s">
        <v>622</v>
      </c>
      <c r="F315" s="160" t="s">
        <v>623</v>
      </c>
      <c r="G315" s="161" t="s">
        <v>138</v>
      </c>
      <c r="H315" s="162">
        <v>20.812999999999999</v>
      </c>
      <c r="I315" s="163"/>
      <c r="J315" s="164">
        <f>ROUND(I315*H315,2)</f>
        <v>0</v>
      </c>
      <c r="K315" s="165"/>
      <c r="L315" s="33"/>
      <c r="M315" s="166" t="s">
        <v>1</v>
      </c>
      <c r="N315" s="167" t="s">
        <v>42</v>
      </c>
      <c r="O315" s="58"/>
      <c r="P315" s="168">
        <f>O315*H315</f>
        <v>0</v>
      </c>
      <c r="Q315" s="168">
        <v>6.9999999999999999E-4</v>
      </c>
      <c r="R315" s="168">
        <f>Q315*H315</f>
        <v>1.45691E-2</v>
      </c>
      <c r="S315" s="168">
        <v>0</v>
      </c>
      <c r="T315" s="169">
        <f>S315*H315</f>
        <v>0</v>
      </c>
      <c r="U315" s="32"/>
      <c r="V315" s="32"/>
      <c r="W315" s="32"/>
      <c r="X315" s="32"/>
      <c r="Y315" s="32"/>
      <c r="Z315" s="32"/>
      <c r="AA315" s="32"/>
      <c r="AB315" s="32"/>
      <c r="AC315" s="32"/>
      <c r="AD315" s="32"/>
      <c r="AE315" s="32"/>
      <c r="AR315" s="170" t="s">
        <v>207</v>
      </c>
      <c r="AT315" s="170" t="s">
        <v>135</v>
      </c>
      <c r="AU315" s="170" t="s">
        <v>140</v>
      </c>
      <c r="AY315" s="17" t="s">
        <v>132</v>
      </c>
      <c r="BE315" s="171">
        <f>IF(N315="základní",J315,0)</f>
        <v>0</v>
      </c>
      <c r="BF315" s="171">
        <f>IF(N315="snížená",J315,0)</f>
        <v>0</v>
      </c>
      <c r="BG315" s="171">
        <f>IF(N315="zákl. přenesená",J315,0)</f>
        <v>0</v>
      </c>
      <c r="BH315" s="171">
        <f>IF(N315="sníž. přenesená",J315,0)</f>
        <v>0</v>
      </c>
      <c r="BI315" s="171">
        <f>IF(N315="nulová",J315,0)</f>
        <v>0</v>
      </c>
      <c r="BJ315" s="17" t="s">
        <v>140</v>
      </c>
      <c r="BK315" s="171">
        <f>ROUND(I315*H315,2)</f>
        <v>0</v>
      </c>
      <c r="BL315" s="17" t="s">
        <v>207</v>
      </c>
      <c r="BM315" s="170" t="s">
        <v>624</v>
      </c>
    </row>
    <row r="316" spans="1:65" s="2" customFormat="1" ht="16.5" customHeight="1">
      <c r="A316" s="32"/>
      <c r="B316" s="157"/>
      <c r="C316" s="158" t="s">
        <v>625</v>
      </c>
      <c r="D316" s="158" t="s">
        <v>135</v>
      </c>
      <c r="E316" s="159" t="s">
        <v>626</v>
      </c>
      <c r="F316" s="160" t="s">
        <v>627</v>
      </c>
      <c r="G316" s="161" t="s">
        <v>138</v>
      </c>
      <c r="H316" s="162">
        <v>41.625999999999998</v>
      </c>
      <c r="I316" s="163"/>
      <c r="J316" s="164">
        <f>ROUND(I316*H316,2)</f>
        <v>0</v>
      </c>
      <c r="K316" s="165"/>
      <c r="L316" s="33"/>
      <c r="M316" s="166" t="s">
        <v>1</v>
      </c>
      <c r="N316" s="167" t="s">
        <v>42</v>
      </c>
      <c r="O316" s="58"/>
      <c r="P316" s="168">
        <f>O316*H316</f>
        <v>0</v>
      </c>
      <c r="Q316" s="168">
        <v>2.0000000000000001E-4</v>
      </c>
      <c r="R316" s="168">
        <f>Q316*H316</f>
        <v>8.3251999999999996E-3</v>
      </c>
      <c r="S316" s="168">
        <v>0</v>
      </c>
      <c r="T316" s="169">
        <f>S316*H316</f>
        <v>0</v>
      </c>
      <c r="U316" s="32"/>
      <c r="V316" s="32"/>
      <c r="W316" s="32"/>
      <c r="X316" s="32"/>
      <c r="Y316" s="32"/>
      <c r="Z316" s="32"/>
      <c r="AA316" s="32"/>
      <c r="AB316" s="32"/>
      <c r="AC316" s="32"/>
      <c r="AD316" s="32"/>
      <c r="AE316" s="32"/>
      <c r="AR316" s="170" t="s">
        <v>207</v>
      </c>
      <c r="AT316" s="170" t="s">
        <v>135</v>
      </c>
      <c r="AU316" s="170" t="s">
        <v>140</v>
      </c>
      <c r="AY316" s="17" t="s">
        <v>132</v>
      </c>
      <c r="BE316" s="171">
        <f>IF(N316="základní",J316,0)</f>
        <v>0</v>
      </c>
      <c r="BF316" s="171">
        <f>IF(N316="snížená",J316,0)</f>
        <v>0</v>
      </c>
      <c r="BG316" s="171">
        <f>IF(N316="zákl. přenesená",J316,0)</f>
        <v>0</v>
      </c>
      <c r="BH316" s="171">
        <f>IF(N316="sníž. přenesená",J316,0)</f>
        <v>0</v>
      </c>
      <c r="BI316" s="171">
        <f>IF(N316="nulová",J316,0)</f>
        <v>0</v>
      </c>
      <c r="BJ316" s="17" t="s">
        <v>140</v>
      </c>
      <c r="BK316" s="171">
        <f>ROUND(I316*H316,2)</f>
        <v>0</v>
      </c>
      <c r="BL316" s="17" t="s">
        <v>207</v>
      </c>
      <c r="BM316" s="170" t="s">
        <v>628</v>
      </c>
    </row>
    <row r="317" spans="1:65" s="13" customFormat="1">
      <c r="B317" s="172"/>
      <c r="D317" s="173" t="s">
        <v>142</v>
      </c>
      <c r="E317" s="174" t="s">
        <v>1</v>
      </c>
      <c r="F317" s="175" t="s">
        <v>629</v>
      </c>
      <c r="H317" s="176">
        <v>41.625999999999998</v>
      </c>
      <c r="I317" s="177"/>
      <c r="L317" s="172"/>
      <c r="M317" s="178"/>
      <c r="N317" s="179"/>
      <c r="O317" s="179"/>
      <c r="P317" s="179"/>
      <c r="Q317" s="179"/>
      <c r="R317" s="179"/>
      <c r="S317" s="179"/>
      <c r="T317" s="180"/>
      <c r="AT317" s="174" t="s">
        <v>142</v>
      </c>
      <c r="AU317" s="174" t="s">
        <v>140</v>
      </c>
      <c r="AV317" s="13" t="s">
        <v>140</v>
      </c>
      <c r="AW317" s="13" t="s">
        <v>33</v>
      </c>
      <c r="AX317" s="13" t="s">
        <v>76</v>
      </c>
      <c r="AY317" s="174" t="s">
        <v>132</v>
      </c>
    </row>
    <row r="318" spans="1:65" s="14" customFormat="1">
      <c r="B318" s="181"/>
      <c r="D318" s="173" t="s">
        <v>142</v>
      </c>
      <c r="E318" s="182" t="s">
        <v>1</v>
      </c>
      <c r="F318" s="183" t="s">
        <v>144</v>
      </c>
      <c r="H318" s="184">
        <v>41.625999999999998</v>
      </c>
      <c r="I318" s="185"/>
      <c r="L318" s="181"/>
      <c r="M318" s="186"/>
      <c r="N318" s="187"/>
      <c r="O318" s="187"/>
      <c r="P318" s="187"/>
      <c r="Q318" s="187"/>
      <c r="R318" s="187"/>
      <c r="S318" s="187"/>
      <c r="T318" s="188"/>
      <c r="AT318" s="182" t="s">
        <v>142</v>
      </c>
      <c r="AU318" s="182" t="s">
        <v>140</v>
      </c>
      <c r="AV318" s="14" t="s">
        <v>139</v>
      </c>
      <c r="AW318" s="14" t="s">
        <v>33</v>
      </c>
      <c r="AX318" s="14" t="s">
        <v>84</v>
      </c>
      <c r="AY318" s="182" t="s">
        <v>132</v>
      </c>
    </row>
    <row r="319" spans="1:65" s="2" customFormat="1" ht="21.75" customHeight="1">
      <c r="A319" s="32"/>
      <c r="B319" s="157"/>
      <c r="C319" s="158" t="s">
        <v>630</v>
      </c>
      <c r="D319" s="158" t="s">
        <v>135</v>
      </c>
      <c r="E319" s="159" t="s">
        <v>631</v>
      </c>
      <c r="F319" s="160" t="s">
        <v>632</v>
      </c>
      <c r="G319" s="161" t="s">
        <v>243</v>
      </c>
      <c r="H319" s="162">
        <v>0.55200000000000005</v>
      </c>
      <c r="I319" s="163"/>
      <c r="J319" s="164">
        <f>ROUND(I319*H319,2)</f>
        <v>0</v>
      </c>
      <c r="K319" s="165"/>
      <c r="L319" s="33"/>
      <c r="M319" s="166" t="s">
        <v>1</v>
      </c>
      <c r="N319" s="167" t="s">
        <v>42</v>
      </c>
      <c r="O319" s="58"/>
      <c r="P319" s="168">
        <f>O319*H319</f>
        <v>0</v>
      </c>
      <c r="Q319" s="168">
        <v>0</v>
      </c>
      <c r="R319" s="168">
        <f>Q319*H319</f>
        <v>0</v>
      </c>
      <c r="S319" s="168">
        <v>0</v>
      </c>
      <c r="T319" s="169">
        <f>S319*H319</f>
        <v>0</v>
      </c>
      <c r="U319" s="32"/>
      <c r="V319" s="32"/>
      <c r="W319" s="32"/>
      <c r="X319" s="32"/>
      <c r="Y319" s="32"/>
      <c r="Z319" s="32"/>
      <c r="AA319" s="32"/>
      <c r="AB319" s="32"/>
      <c r="AC319" s="32"/>
      <c r="AD319" s="32"/>
      <c r="AE319" s="32"/>
      <c r="AR319" s="170" t="s">
        <v>207</v>
      </c>
      <c r="AT319" s="170" t="s">
        <v>135</v>
      </c>
      <c r="AU319" s="170" t="s">
        <v>140</v>
      </c>
      <c r="AY319" s="17" t="s">
        <v>132</v>
      </c>
      <c r="BE319" s="171">
        <f>IF(N319="základní",J319,0)</f>
        <v>0</v>
      </c>
      <c r="BF319" s="171">
        <f>IF(N319="snížená",J319,0)</f>
        <v>0</v>
      </c>
      <c r="BG319" s="171">
        <f>IF(N319="zákl. přenesená",J319,0)</f>
        <v>0</v>
      </c>
      <c r="BH319" s="171">
        <f>IF(N319="sníž. přenesená",J319,0)</f>
        <v>0</v>
      </c>
      <c r="BI319" s="171">
        <f>IF(N319="nulová",J319,0)</f>
        <v>0</v>
      </c>
      <c r="BJ319" s="17" t="s">
        <v>140</v>
      </c>
      <c r="BK319" s="171">
        <f>ROUND(I319*H319,2)</f>
        <v>0</v>
      </c>
      <c r="BL319" s="17" t="s">
        <v>207</v>
      </c>
      <c r="BM319" s="170" t="s">
        <v>633</v>
      </c>
    </row>
    <row r="320" spans="1:65" s="2" customFormat="1" ht="21.75" customHeight="1">
      <c r="A320" s="32"/>
      <c r="B320" s="157"/>
      <c r="C320" s="158" t="s">
        <v>634</v>
      </c>
      <c r="D320" s="158" t="s">
        <v>135</v>
      </c>
      <c r="E320" s="159" t="s">
        <v>635</v>
      </c>
      <c r="F320" s="160" t="s">
        <v>636</v>
      </c>
      <c r="G320" s="161" t="s">
        <v>243</v>
      </c>
      <c r="H320" s="162">
        <v>0.55200000000000005</v>
      </c>
      <c r="I320" s="163"/>
      <c r="J320" s="164">
        <f>ROUND(I320*H320,2)</f>
        <v>0</v>
      </c>
      <c r="K320" s="165"/>
      <c r="L320" s="33"/>
      <c r="M320" s="166" t="s">
        <v>1</v>
      </c>
      <c r="N320" s="167" t="s">
        <v>42</v>
      </c>
      <c r="O320" s="58"/>
      <c r="P320" s="168">
        <f>O320*H320</f>
        <v>0</v>
      </c>
      <c r="Q320" s="168">
        <v>0</v>
      </c>
      <c r="R320" s="168">
        <f>Q320*H320</f>
        <v>0</v>
      </c>
      <c r="S320" s="168">
        <v>0</v>
      </c>
      <c r="T320" s="169">
        <f>S320*H320</f>
        <v>0</v>
      </c>
      <c r="U320" s="32"/>
      <c r="V320" s="32"/>
      <c r="W320" s="32"/>
      <c r="X320" s="32"/>
      <c r="Y320" s="32"/>
      <c r="Z320" s="32"/>
      <c r="AA320" s="32"/>
      <c r="AB320" s="32"/>
      <c r="AC320" s="32"/>
      <c r="AD320" s="32"/>
      <c r="AE320" s="32"/>
      <c r="AR320" s="170" t="s">
        <v>207</v>
      </c>
      <c r="AT320" s="170" t="s">
        <v>135</v>
      </c>
      <c r="AU320" s="170" t="s">
        <v>140</v>
      </c>
      <c r="AY320" s="17" t="s">
        <v>132</v>
      </c>
      <c r="BE320" s="171">
        <f>IF(N320="základní",J320,0)</f>
        <v>0</v>
      </c>
      <c r="BF320" s="171">
        <f>IF(N320="snížená",J320,0)</f>
        <v>0</v>
      </c>
      <c r="BG320" s="171">
        <f>IF(N320="zákl. přenesená",J320,0)</f>
        <v>0</v>
      </c>
      <c r="BH320" s="171">
        <f>IF(N320="sníž. přenesená",J320,0)</f>
        <v>0</v>
      </c>
      <c r="BI320" s="171">
        <f>IF(N320="nulová",J320,0)</f>
        <v>0</v>
      </c>
      <c r="BJ320" s="17" t="s">
        <v>140</v>
      </c>
      <c r="BK320" s="171">
        <f>ROUND(I320*H320,2)</f>
        <v>0</v>
      </c>
      <c r="BL320" s="17" t="s">
        <v>207</v>
      </c>
      <c r="BM320" s="170" t="s">
        <v>637</v>
      </c>
    </row>
    <row r="321" spans="1:65" s="2" customFormat="1" ht="21.75" customHeight="1">
      <c r="A321" s="32"/>
      <c r="B321" s="157"/>
      <c r="C321" s="158" t="s">
        <v>638</v>
      </c>
      <c r="D321" s="158" t="s">
        <v>135</v>
      </c>
      <c r="E321" s="159" t="s">
        <v>639</v>
      </c>
      <c r="F321" s="160" t="s">
        <v>640</v>
      </c>
      <c r="G321" s="161" t="s">
        <v>138</v>
      </c>
      <c r="H321" s="162">
        <v>6.24</v>
      </c>
      <c r="I321" s="163"/>
      <c r="J321" s="164">
        <f>ROUND(I321*H321,2)</f>
        <v>0</v>
      </c>
      <c r="K321" s="165"/>
      <c r="L321" s="33"/>
      <c r="M321" s="166" t="s">
        <v>1</v>
      </c>
      <c r="N321" s="167" t="s">
        <v>42</v>
      </c>
      <c r="O321" s="58"/>
      <c r="P321" s="168">
        <f>O321*H321</f>
        <v>0</v>
      </c>
      <c r="Q321" s="168">
        <v>0</v>
      </c>
      <c r="R321" s="168">
        <f>Q321*H321</f>
        <v>0</v>
      </c>
      <c r="S321" s="168">
        <v>0</v>
      </c>
      <c r="T321" s="169">
        <f>S321*H321</f>
        <v>0</v>
      </c>
      <c r="U321" s="32"/>
      <c r="V321" s="32"/>
      <c r="W321" s="32"/>
      <c r="X321" s="32"/>
      <c r="Y321" s="32"/>
      <c r="Z321" s="32"/>
      <c r="AA321" s="32"/>
      <c r="AB321" s="32"/>
      <c r="AC321" s="32"/>
      <c r="AD321" s="32"/>
      <c r="AE321" s="32"/>
      <c r="AR321" s="170" t="s">
        <v>207</v>
      </c>
      <c r="AT321" s="170" t="s">
        <v>135</v>
      </c>
      <c r="AU321" s="170" t="s">
        <v>140</v>
      </c>
      <c r="AY321" s="17" t="s">
        <v>132</v>
      </c>
      <c r="BE321" s="171">
        <f>IF(N321="základní",J321,0)</f>
        <v>0</v>
      </c>
      <c r="BF321" s="171">
        <f>IF(N321="snížená",J321,0)</f>
        <v>0</v>
      </c>
      <c r="BG321" s="171">
        <f>IF(N321="zákl. přenesená",J321,0)</f>
        <v>0</v>
      </c>
      <c r="BH321" s="171">
        <f>IF(N321="sníž. přenesená",J321,0)</f>
        <v>0</v>
      </c>
      <c r="BI321" s="171">
        <f>IF(N321="nulová",J321,0)</f>
        <v>0</v>
      </c>
      <c r="BJ321" s="17" t="s">
        <v>140</v>
      </c>
      <c r="BK321" s="171">
        <f>ROUND(I321*H321,2)</f>
        <v>0</v>
      </c>
      <c r="BL321" s="17" t="s">
        <v>207</v>
      </c>
      <c r="BM321" s="170" t="s">
        <v>641</v>
      </c>
    </row>
    <row r="322" spans="1:65" s="13" customFormat="1">
      <c r="B322" s="172"/>
      <c r="D322" s="173" t="s">
        <v>142</v>
      </c>
      <c r="E322" s="174" t="s">
        <v>1</v>
      </c>
      <c r="F322" s="175" t="s">
        <v>642</v>
      </c>
      <c r="H322" s="176">
        <v>6.24</v>
      </c>
      <c r="I322" s="177"/>
      <c r="L322" s="172"/>
      <c r="M322" s="178"/>
      <c r="N322" s="179"/>
      <c r="O322" s="179"/>
      <c r="P322" s="179"/>
      <c r="Q322" s="179"/>
      <c r="R322" s="179"/>
      <c r="S322" s="179"/>
      <c r="T322" s="180"/>
      <c r="AT322" s="174" t="s">
        <v>142</v>
      </c>
      <c r="AU322" s="174" t="s">
        <v>140</v>
      </c>
      <c r="AV322" s="13" t="s">
        <v>140</v>
      </c>
      <c r="AW322" s="13" t="s">
        <v>33</v>
      </c>
      <c r="AX322" s="13" t="s">
        <v>84</v>
      </c>
      <c r="AY322" s="174" t="s">
        <v>132</v>
      </c>
    </row>
    <row r="323" spans="1:65" s="12" customFormat="1" ht="22.9" customHeight="1">
      <c r="B323" s="144"/>
      <c r="D323" s="145" t="s">
        <v>75</v>
      </c>
      <c r="E323" s="155" t="s">
        <v>643</v>
      </c>
      <c r="F323" s="155" t="s">
        <v>644</v>
      </c>
      <c r="I323" s="147"/>
      <c r="J323" s="156">
        <f>BK323</f>
        <v>0</v>
      </c>
      <c r="L323" s="144"/>
      <c r="M323" s="149"/>
      <c r="N323" s="150"/>
      <c r="O323" s="150"/>
      <c r="P323" s="151">
        <f>SUM(P324:P342)</f>
        <v>0</v>
      </c>
      <c r="Q323" s="150"/>
      <c r="R323" s="151">
        <f>SUM(R324:R342)</f>
        <v>3.7999999999999999E-2</v>
      </c>
      <c r="S323" s="150"/>
      <c r="T323" s="152">
        <f>SUM(T324:T342)</f>
        <v>0.25066149999999998</v>
      </c>
      <c r="AR323" s="145" t="s">
        <v>140</v>
      </c>
      <c r="AT323" s="153" t="s">
        <v>75</v>
      </c>
      <c r="AU323" s="153" t="s">
        <v>84</v>
      </c>
      <c r="AY323" s="145" t="s">
        <v>132</v>
      </c>
      <c r="BK323" s="154">
        <f>SUM(BK324:BK342)</f>
        <v>0</v>
      </c>
    </row>
    <row r="324" spans="1:65" s="2" customFormat="1" ht="21.75" customHeight="1">
      <c r="A324" s="32"/>
      <c r="B324" s="157"/>
      <c r="C324" s="158" t="s">
        <v>645</v>
      </c>
      <c r="D324" s="158" t="s">
        <v>135</v>
      </c>
      <c r="E324" s="159" t="s">
        <v>646</v>
      </c>
      <c r="F324" s="160" t="s">
        <v>647</v>
      </c>
      <c r="G324" s="161" t="s">
        <v>138</v>
      </c>
      <c r="H324" s="162">
        <v>3.11</v>
      </c>
      <c r="I324" s="163"/>
      <c r="J324" s="164">
        <f>ROUND(I324*H324,2)</f>
        <v>0</v>
      </c>
      <c r="K324" s="165"/>
      <c r="L324" s="33"/>
      <c r="M324" s="166" t="s">
        <v>1</v>
      </c>
      <c r="N324" s="167" t="s">
        <v>42</v>
      </c>
      <c r="O324" s="58"/>
      <c r="P324" s="168">
        <f>O324*H324</f>
        <v>0</v>
      </c>
      <c r="Q324" s="168">
        <v>0</v>
      </c>
      <c r="R324" s="168">
        <f>Q324*H324</f>
        <v>0</v>
      </c>
      <c r="S324" s="168">
        <v>2.4649999999999998E-2</v>
      </c>
      <c r="T324" s="169">
        <f>S324*H324</f>
        <v>7.6661499999999994E-2</v>
      </c>
      <c r="U324" s="32"/>
      <c r="V324" s="32"/>
      <c r="W324" s="32"/>
      <c r="X324" s="32"/>
      <c r="Y324" s="32"/>
      <c r="Z324" s="32"/>
      <c r="AA324" s="32"/>
      <c r="AB324" s="32"/>
      <c r="AC324" s="32"/>
      <c r="AD324" s="32"/>
      <c r="AE324" s="32"/>
      <c r="AR324" s="170" t="s">
        <v>207</v>
      </c>
      <c r="AT324" s="170" t="s">
        <v>135</v>
      </c>
      <c r="AU324" s="170" t="s">
        <v>140</v>
      </c>
      <c r="AY324" s="17" t="s">
        <v>132</v>
      </c>
      <c r="BE324" s="171">
        <f>IF(N324="základní",J324,0)</f>
        <v>0</v>
      </c>
      <c r="BF324" s="171">
        <f>IF(N324="snížená",J324,0)</f>
        <v>0</v>
      </c>
      <c r="BG324" s="171">
        <f>IF(N324="zákl. přenesená",J324,0)</f>
        <v>0</v>
      </c>
      <c r="BH324" s="171">
        <f>IF(N324="sníž. přenesená",J324,0)</f>
        <v>0</v>
      </c>
      <c r="BI324" s="171">
        <f>IF(N324="nulová",J324,0)</f>
        <v>0</v>
      </c>
      <c r="BJ324" s="17" t="s">
        <v>140</v>
      </c>
      <c r="BK324" s="171">
        <f>ROUND(I324*H324,2)</f>
        <v>0</v>
      </c>
      <c r="BL324" s="17" t="s">
        <v>207</v>
      </c>
      <c r="BM324" s="170" t="s">
        <v>648</v>
      </c>
    </row>
    <row r="325" spans="1:65" s="15" customFormat="1">
      <c r="B325" s="189"/>
      <c r="D325" s="173" t="s">
        <v>142</v>
      </c>
      <c r="E325" s="190" t="s">
        <v>1</v>
      </c>
      <c r="F325" s="191" t="s">
        <v>649</v>
      </c>
      <c r="H325" s="190" t="s">
        <v>1</v>
      </c>
      <c r="I325" s="192"/>
      <c r="L325" s="189"/>
      <c r="M325" s="193"/>
      <c r="N325" s="194"/>
      <c r="O325" s="194"/>
      <c r="P325" s="194"/>
      <c r="Q325" s="194"/>
      <c r="R325" s="194"/>
      <c r="S325" s="194"/>
      <c r="T325" s="195"/>
      <c r="AT325" s="190" t="s">
        <v>142</v>
      </c>
      <c r="AU325" s="190" t="s">
        <v>140</v>
      </c>
      <c r="AV325" s="15" t="s">
        <v>84</v>
      </c>
      <c r="AW325" s="15" t="s">
        <v>33</v>
      </c>
      <c r="AX325" s="15" t="s">
        <v>76</v>
      </c>
      <c r="AY325" s="190" t="s">
        <v>132</v>
      </c>
    </row>
    <row r="326" spans="1:65" s="13" customFormat="1">
      <c r="B326" s="172"/>
      <c r="D326" s="173" t="s">
        <v>142</v>
      </c>
      <c r="E326" s="174" t="s">
        <v>1</v>
      </c>
      <c r="F326" s="175" t="s">
        <v>650</v>
      </c>
      <c r="H326" s="176">
        <v>3.11</v>
      </c>
      <c r="I326" s="177"/>
      <c r="L326" s="172"/>
      <c r="M326" s="178"/>
      <c r="N326" s="179"/>
      <c r="O326" s="179"/>
      <c r="P326" s="179"/>
      <c r="Q326" s="179"/>
      <c r="R326" s="179"/>
      <c r="S326" s="179"/>
      <c r="T326" s="180"/>
      <c r="AT326" s="174" t="s">
        <v>142</v>
      </c>
      <c r="AU326" s="174" t="s">
        <v>140</v>
      </c>
      <c r="AV326" s="13" t="s">
        <v>140</v>
      </c>
      <c r="AW326" s="13" t="s">
        <v>33</v>
      </c>
      <c r="AX326" s="13" t="s">
        <v>76</v>
      </c>
      <c r="AY326" s="174" t="s">
        <v>132</v>
      </c>
    </row>
    <row r="327" spans="1:65" s="14" customFormat="1">
      <c r="B327" s="181"/>
      <c r="D327" s="173" t="s">
        <v>142</v>
      </c>
      <c r="E327" s="182" t="s">
        <v>1</v>
      </c>
      <c r="F327" s="183" t="s">
        <v>144</v>
      </c>
      <c r="H327" s="184">
        <v>3.11</v>
      </c>
      <c r="I327" s="185"/>
      <c r="L327" s="181"/>
      <c r="M327" s="186"/>
      <c r="N327" s="187"/>
      <c r="O327" s="187"/>
      <c r="P327" s="187"/>
      <c r="Q327" s="187"/>
      <c r="R327" s="187"/>
      <c r="S327" s="187"/>
      <c r="T327" s="188"/>
      <c r="AT327" s="182" t="s">
        <v>142</v>
      </c>
      <c r="AU327" s="182" t="s">
        <v>140</v>
      </c>
      <c r="AV327" s="14" t="s">
        <v>139</v>
      </c>
      <c r="AW327" s="14" t="s">
        <v>33</v>
      </c>
      <c r="AX327" s="14" t="s">
        <v>84</v>
      </c>
      <c r="AY327" s="182" t="s">
        <v>132</v>
      </c>
    </row>
    <row r="328" spans="1:65" s="2" customFormat="1" ht="21.75" customHeight="1">
      <c r="A328" s="32"/>
      <c r="B328" s="157"/>
      <c r="C328" s="158" t="s">
        <v>651</v>
      </c>
      <c r="D328" s="158" t="s">
        <v>135</v>
      </c>
      <c r="E328" s="159" t="s">
        <v>652</v>
      </c>
      <c r="F328" s="160" t="s">
        <v>653</v>
      </c>
      <c r="G328" s="161" t="s">
        <v>205</v>
      </c>
      <c r="H328" s="162">
        <v>2</v>
      </c>
      <c r="I328" s="163"/>
      <c r="J328" s="164">
        <f t="shared" ref="J328:J342" si="50">ROUND(I328*H328,2)</f>
        <v>0</v>
      </c>
      <c r="K328" s="165"/>
      <c r="L328" s="33"/>
      <c r="M328" s="166" t="s">
        <v>1</v>
      </c>
      <c r="N328" s="167" t="s">
        <v>42</v>
      </c>
      <c r="O328" s="58"/>
      <c r="P328" s="168">
        <f t="shared" ref="P328:P342" si="51">O328*H328</f>
        <v>0</v>
      </c>
      <c r="Q328" s="168">
        <v>0</v>
      </c>
      <c r="R328" s="168">
        <f t="shared" ref="R328:R342" si="52">Q328*H328</f>
        <v>0</v>
      </c>
      <c r="S328" s="168">
        <v>0</v>
      </c>
      <c r="T328" s="169">
        <f t="shared" ref="T328:T342" si="53">S328*H328</f>
        <v>0</v>
      </c>
      <c r="U328" s="32"/>
      <c r="V328" s="32"/>
      <c r="W328" s="32"/>
      <c r="X328" s="32"/>
      <c r="Y328" s="32"/>
      <c r="Z328" s="32"/>
      <c r="AA328" s="32"/>
      <c r="AB328" s="32"/>
      <c r="AC328" s="32"/>
      <c r="AD328" s="32"/>
      <c r="AE328" s="32"/>
      <c r="AR328" s="170" t="s">
        <v>207</v>
      </c>
      <c r="AT328" s="170" t="s">
        <v>135</v>
      </c>
      <c r="AU328" s="170" t="s">
        <v>140</v>
      </c>
      <c r="AY328" s="17" t="s">
        <v>132</v>
      </c>
      <c r="BE328" s="171">
        <f t="shared" ref="BE328:BE342" si="54">IF(N328="základní",J328,0)</f>
        <v>0</v>
      </c>
      <c r="BF328" s="171">
        <f t="shared" ref="BF328:BF342" si="55">IF(N328="snížená",J328,0)</f>
        <v>0</v>
      </c>
      <c r="BG328" s="171">
        <f t="shared" ref="BG328:BG342" si="56">IF(N328="zákl. přenesená",J328,0)</f>
        <v>0</v>
      </c>
      <c r="BH328" s="171">
        <f t="shared" ref="BH328:BH342" si="57">IF(N328="sníž. přenesená",J328,0)</f>
        <v>0</v>
      </c>
      <c r="BI328" s="171">
        <f t="shared" ref="BI328:BI342" si="58">IF(N328="nulová",J328,0)</f>
        <v>0</v>
      </c>
      <c r="BJ328" s="17" t="s">
        <v>140</v>
      </c>
      <c r="BK328" s="171">
        <f t="shared" ref="BK328:BK342" si="59">ROUND(I328*H328,2)</f>
        <v>0</v>
      </c>
      <c r="BL328" s="17" t="s">
        <v>207</v>
      </c>
      <c r="BM328" s="170" t="s">
        <v>654</v>
      </c>
    </row>
    <row r="329" spans="1:65" s="2" customFormat="1" ht="16.5" customHeight="1">
      <c r="A329" s="32"/>
      <c r="B329" s="157"/>
      <c r="C329" s="196" t="s">
        <v>655</v>
      </c>
      <c r="D329" s="196" t="s">
        <v>208</v>
      </c>
      <c r="E329" s="197" t="s">
        <v>656</v>
      </c>
      <c r="F329" s="198" t="s">
        <v>657</v>
      </c>
      <c r="G329" s="199" t="s">
        <v>205</v>
      </c>
      <c r="H329" s="200">
        <v>1</v>
      </c>
      <c r="I329" s="201"/>
      <c r="J329" s="202">
        <f t="shared" si="50"/>
        <v>0</v>
      </c>
      <c r="K329" s="203"/>
      <c r="L329" s="204"/>
      <c r="M329" s="205" t="s">
        <v>1</v>
      </c>
      <c r="N329" s="206" t="s">
        <v>42</v>
      </c>
      <c r="O329" s="58"/>
      <c r="P329" s="168">
        <f t="shared" si="51"/>
        <v>0</v>
      </c>
      <c r="Q329" s="168">
        <v>1.55E-2</v>
      </c>
      <c r="R329" s="168">
        <f t="shared" si="52"/>
        <v>1.55E-2</v>
      </c>
      <c r="S329" s="168">
        <v>0</v>
      </c>
      <c r="T329" s="169">
        <f t="shared" si="53"/>
        <v>0</v>
      </c>
      <c r="U329" s="32"/>
      <c r="V329" s="32"/>
      <c r="W329" s="32"/>
      <c r="X329" s="32"/>
      <c r="Y329" s="32"/>
      <c r="Z329" s="32"/>
      <c r="AA329" s="32"/>
      <c r="AB329" s="32"/>
      <c r="AC329" s="32"/>
      <c r="AD329" s="32"/>
      <c r="AE329" s="32"/>
      <c r="AR329" s="170" t="s">
        <v>291</v>
      </c>
      <c r="AT329" s="170" t="s">
        <v>208</v>
      </c>
      <c r="AU329" s="170" t="s">
        <v>140</v>
      </c>
      <c r="AY329" s="17" t="s">
        <v>132</v>
      </c>
      <c r="BE329" s="171">
        <f t="shared" si="54"/>
        <v>0</v>
      </c>
      <c r="BF329" s="171">
        <f t="shared" si="55"/>
        <v>0</v>
      </c>
      <c r="BG329" s="171">
        <f t="shared" si="56"/>
        <v>0</v>
      </c>
      <c r="BH329" s="171">
        <f t="shared" si="57"/>
        <v>0</v>
      </c>
      <c r="BI329" s="171">
        <f t="shared" si="58"/>
        <v>0</v>
      </c>
      <c r="BJ329" s="17" t="s">
        <v>140</v>
      </c>
      <c r="BK329" s="171">
        <f t="shared" si="59"/>
        <v>0</v>
      </c>
      <c r="BL329" s="17" t="s">
        <v>207</v>
      </c>
      <c r="BM329" s="170" t="s">
        <v>658</v>
      </c>
    </row>
    <row r="330" spans="1:65" s="2" customFormat="1" ht="16.5" customHeight="1">
      <c r="A330" s="32"/>
      <c r="B330" s="157"/>
      <c r="C330" s="196" t="s">
        <v>659</v>
      </c>
      <c r="D330" s="196" t="s">
        <v>208</v>
      </c>
      <c r="E330" s="197" t="s">
        <v>660</v>
      </c>
      <c r="F330" s="198" t="s">
        <v>661</v>
      </c>
      <c r="G330" s="199" t="s">
        <v>205</v>
      </c>
      <c r="H330" s="200">
        <v>1</v>
      </c>
      <c r="I330" s="201"/>
      <c r="J330" s="202">
        <f t="shared" si="50"/>
        <v>0</v>
      </c>
      <c r="K330" s="203"/>
      <c r="L330" s="204"/>
      <c r="M330" s="205" t="s">
        <v>1</v>
      </c>
      <c r="N330" s="206" t="s">
        <v>42</v>
      </c>
      <c r="O330" s="58"/>
      <c r="P330" s="168">
        <f t="shared" si="51"/>
        <v>0</v>
      </c>
      <c r="Q330" s="168">
        <v>1.6500000000000001E-2</v>
      </c>
      <c r="R330" s="168">
        <f t="shared" si="52"/>
        <v>1.6500000000000001E-2</v>
      </c>
      <c r="S330" s="168">
        <v>0</v>
      </c>
      <c r="T330" s="169">
        <f t="shared" si="53"/>
        <v>0</v>
      </c>
      <c r="U330" s="32"/>
      <c r="V330" s="32"/>
      <c r="W330" s="32"/>
      <c r="X330" s="32"/>
      <c r="Y330" s="32"/>
      <c r="Z330" s="32"/>
      <c r="AA330" s="32"/>
      <c r="AB330" s="32"/>
      <c r="AC330" s="32"/>
      <c r="AD330" s="32"/>
      <c r="AE330" s="32"/>
      <c r="AR330" s="170" t="s">
        <v>291</v>
      </c>
      <c r="AT330" s="170" t="s">
        <v>208</v>
      </c>
      <c r="AU330" s="170" t="s">
        <v>140</v>
      </c>
      <c r="AY330" s="17" t="s">
        <v>132</v>
      </c>
      <c r="BE330" s="171">
        <f t="shared" si="54"/>
        <v>0</v>
      </c>
      <c r="BF330" s="171">
        <f t="shared" si="55"/>
        <v>0</v>
      </c>
      <c r="BG330" s="171">
        <f t="shared" si="56"/>
        <v>0</v>
      </c>
      <c r="BH330" s="171">
        <f t="shared" si="57"/>
        <v>0</v>
      </c>
      <c r="BI330" s="171">
        <f t="shared" si="58"/>
        <v>0</v>
      </c>
      <c r="BJ330" s="17" t="s">
        <v>140</v>
      </c>
      <c r="BK330" s="171">
        <f t="shared" si="59"/>
        <v>0</v>
      </c>
      <c r="BL330" s="17" t="s">
        <v>207</v>
      </c>
      <c r="BM330" s="170" t="s">
        <v>662</v>
      </c>
    </row>
    <row r="331" spans="1:65" s="2" customFormat="1" ht="21.75" customHeight="1">
      <c r="A331" s="32"/>
      <c r="B331" s="157"/>
      <c r="C331" s="196" t="s">
        <v>663</v>
      </c>
      <c r="D331" s="196" t="s">
        <v>208</v>
      </c>
      <c r="E331" s="197" t="s">
        <v>664</v>
      </c>
      <c r="F331" s="198" t="s">
        <v>665</v>
      </c>
      <c r="G331" s="199" t="s">
        <v>205</v>
      </c>
      <c r="H331" s="200">
        <v>2</v>
      </c>
      <c r="I331" s="201"/>
      <c r="J331" s="202">
        <f t="shared" si="50"/>
        <v>0</v>
      </c>
      <c r="K331" s="203"/>
      <c r="L331" s="204"/>
      <c r="M331" s="205" t="s">
        <v>1</v>
      </c>
      <c r="N331" s="206" t="s">
        <v>42</v>
      </c>
      <c r="O331" s="58"/>
      <c r="P331" s="168">
        <f t="shared" si="51"/>
        <v>0</v>
      </c>
      <c r="Q331" s="168">
        <v>1.1999999999999999E-3</v>
      </c>
      <c r="R331" s="168">
        <f t="shared" si="52"/>
        <v>2.3999999999999998E-3</v>
      </c>
      <c r="S331" s="168">
        <v>0</v>
      </c>
      <c r="T331" s="169">
        <f t="shared" si="53"/>
        <v>0</v>
      </c>
      <c r="U331" s="32"/>
      <c r="V331" s="32"/>
      <c r="W331" s="32"/>
      <c r="X331" s="32"/>
      <c r="Y331" s="32"/>
      <c r="Z331" s="32"/>
      <c r="AA331" s="32"/>
      <c r="AB331" s="32"/>
      <c r="AC331" s="32"/>
      <c r="AD331" s="32"/>
      <c r="AE331" s="32"/>
      <c r="AR331" s="170" t="s">
        <v>291</v>
      </c>
      <c r="AT331" s="170" t="s">
        <v>208</v>
      </c>
      <c r="AU331" s="170" t="s">
        <v>140</v>
      </c>
      <c r="AY331" s="17" t="s">
        <v>132</v>
      </c>
      <c r="BE331" s="171">
        <f t="shared" si="54"/>
        <v>0</v>
      </c>
      <c r="BF331" s="171">
        <f t="shared" si="55"/>
        <v>0</v>
      </c>
      <c r="BG331" s="171">
        <f t="shared" si="56"/>
        <v>0</v>
      </c>
      <c r="BH331" s="171">
        <f t="shared" si="57"/>
        <v>0</v>
      </c>
      <c r="BI331" s="171">
        <f t="shared" si="58"/>
        <v>0</v>
      </c>
      <c r="BJ331" s="17" t="s">
        <v>140</v>
      </c>
      <c r="BK331" s="171">
        <f t="shared" si="59"/>
        <v>0</v>
      </c>
      <c r="BL331" s="17" t="s">
        <v>207</v>
      </c>
      <c r="BM331" s="170" t="s">
        <v>666</v>
      </c>
    </row>
    <row r="332" spans="1:65" s="2" customFormat="1" ht="16.5" customHeight="1">
      <c r="A332" s="32"/>
      <c r="B332" s="157"/>
      <c r="C332" s="158" t="s">
        <v>667</v>
      </c>
      <c r="D332" s="158" t="s">
        <v>135</v>
      </c>
      <c r="E332" s="159" t="s">
        <v>668</v>
      </c>
      <c r="F332" s="160" t="s">
        <v>669</v>
      </c>
      <c r="G332" s="161" t="s">
        <v>205</v>
      </c>
      <c r="H332" s="162">
        <v>2</v>
      </c>
      <c r="I332" s="163"/>
      <c r="J332" s="164">
        <f t="shared" si="50"/>
        <v>0</v>
      </c>
      <c r="K332" s="165"/>
      <c r="L332" s="33"/>
      <c r="M332" s="166" t="s">
        <v>1</v>
      </c>
      <c r="N332" s="167" t="s">
        <v>42</v>
      </c>
      <c r="O332" s="58"/>
      <c r="P332" s="168">
        <f t="shared" si="51"/>
        <v>0</v>
      </c>
      <c r="Q332" s="168">
        <v>0</v>
      </c>
      <c r="R332" s="168">
        <f t="shared" si="52"/>
        <v>0</v>
      </c>
      <c r="S332" s="168">
        <v>0</v>
      </c>
      <c r="T332" s="169">
        <f t="shared" si="53"/>
        <v>0</v>
      </c>
      <c r="U332" s="32"/>
      <c r="V332" s="32"/>
      <c r="W332" s="32"/>
      <c r="X332" s="32"/>
      <c r="Y332" s="32"/>
      <c r="Z332" s="32"/>
      <c r="AA332" s="32"/>
      <c r="AB332" s="32"/>
      <c r="AC332" s="32"/>
      <c r="AD332" s="32"/>
      <c r="AE332" s="32"/>
      <c r="AR332" s="170" t="s">
        <v>207</v>
      </c>
      <c r="AT332" s="170" t="s">
        <v>135</v>
      </c>
      <c r="AU332" s="170" t="s">
        <v>140</v>
      </c>
      <c r="AY332" s="17" t="s">
        <v>132</v>
      </c>
      <c r="BE332" s="171">
        <f t="shared" si="54"/>
        <v>0</v>
      </c>
      <c r="BF332" s="171">
        <f t="shared" si="55"/>
        <v>0</v>
      </c>
      <c r="BG332" s="171">
        <f t="shared" si="56"/>
        <v>0</v>
      </c>
      <c r="BH332" s="171">
        <f t="shared" si="57"/>
        <v>0</v>
      </c>
      <c r="BI332" s="171">
        <f t="shared" si="58"/>
        <v>0</v>
      </c>
      <c r="BJ332" s="17" t="s">
        <v>140</v>
      </c>
      <c r="BK332" s="171">
        <f t="shared" si="59"/>
        <v>0</v>
      </c>
      <c r="BL332" s="17" t="s">
        <v>207</v>
      </c>
      <c r="BM332" s="170" t="s">
        <v>670</v>
      </c>
    </row>
    <row r="333" spans="1:65" s="2" customFormat="1" ht="16.5" customHeight="1">
      <c r="A333" s="32"/>
      <c r="B333" s="157"/>
      <c r="C333" s="196" t="s">
        <v>671</v>
      </c>
      <c r="D333" s="196" t="s">
        <v>208</v>
      </c>
      <c r="E333" s="197" t="s">
        <v>672</v>
      </c>
      <c r="F333" s="198" t="s">
        <v>673</v>
      </c>
      <c r="G333" s="199" t="s">
        <v>205</v>
      </c>
      <c r="H333" s="200">
        <v>2</v>
      </c>
      <c r="I333" s="201"/>
      <c r="J333" s="202">
        <f t="shared" si="50"/>
        <v>0</v>
      </c>
      <c r="K333" s="203"/>
      <c r="L333" s="204"/>
      <c r="M333" s="205" t="s">
        <v>1</v>
      </c>
      <c r="N333" s="206" t="s">
        <v>42</v>
      </c>
      <c r="O333" s="58"/>
      <c r="P333" s="168">
        <f t="shared" si="51"/>
        <v>0</v>
      </c>
      <c r="Q333" s="168">
        <v>4.4999999999999999E-4</v>
      </c>
      <c r="R333" s="168">
        <f t="shared" si="52"/>
        <v>8.9999999999999998E-4</v>
      </c>
      <c r="S333" s="168">
        <v>0</v>
      </c>
      <c r="T333" s="169">
        <f t="shared" si="53"/>
        <v>0</v>
      </c>
      <c r="U333" s="32"/>
      <c r="V333" s="32"/>
      <c r="W333" s="32"/>
      <c r="X333" s="32"/>
      <c r="Y333" s="32"/>
      <c r="Z333" s="32"/>
      <c r="AA333" s="32"/>
      <c r="AB333" s="32"/>
      <c r="AC333" s="32"/>
      <c r="AD333" s="32"/>
      <c r="AE333" s="32"/>
      <c r="AR333" s="170" t="s">
        <v>291</v>
      </c>
      <c r="AT333" s="170" t="s">
        <v>208</v>
      </c>
      <c r="AU333" s="170" t="s">
        <v>140</v>
      </c>
      <c r="AY333" s="17" t="s">
        <v>132</v>
      </c>
      <c r="BE333" s="171">
        <f t="shared" si="54"/>
        <v>0</v>
      </c>
      <c r="BF333" s="171">
        <f t="shared" si="55"/>
        <v>0</v>
      </c>
      <c r="BG333" s="171">
        <f t="shared" si="56"/>
        <v>0</v>
      </c>
      <c r="BH333" s="171">
        <f t="shared" si="57"/>
        <v>0</v>
      </c>
      <c r="BI333" s="171">
        <f t="shared" si="58"/>
        <v>0</v>
      </c>
      <c r="BJ333" s="17" t="s">
        <v>140</v>
      </c>
      <c r="BK333" s="171">
        <f t="shared" si="59"/>
        <v>0</v>
      </c>
      <c r="BL333" s="17" t="s">
        <v>207</v>
      </c>
      <c r="BM333" s="170" t="s">
        <v>674</v>
      </c>
    </row>
    <row r="334" spans="1:65" s="2" customFormat="1" ht="21.75" customHeight="1">
      <c r="A334" s="32"/>
      <c r="B334" s="157"/>
      <c r="C334" s="158" t="s">
        <v>675</v>
      </c>
      <c r="D334" s="158" t="s">
        <v>135</v>
      </c>
      <c r="E334" s="159" t="s">
        <v>676</v>
      </c>
      <c r="F334" s="160" t="s">
        <v>677</v>
      </c>
      <c r="G334" s="161" t="s">
        <v>205</v>
      </c>
      <c r="H334" s="162">
        <v>2</v>
      </c>
      <c r="I334" s="163"/>
      <c r="J334" s="164">
        <f t="shared" si="50"/>
        <v>0</v>
      </c>
      <c r="K334" s="165"/>
      <c r="L334" s="33"/>
      <c r="M334" s="166" t="s">
        <v>1</v>
      </c>
      <c r="N334" s="167" t="s">
        <v>42</v>
      </c>
      <c r="O334" s="58"/>
      <c r="P334" s="168">
        <f t="shared" si="51"/>
        <v>0</v>
      </c>
      <c r="Q334" s="168">
        <v>0</v>
      </c>
      <c r="R334" s="168">
        <f t="shared" si="52"/>
        <v>0</v>
      </c>
      <c r="S334" s="168">
        <v>0</v>
      </c>
      <c r="T334" s="169">
        <f t="shared" si="53"/>
        <v>0</v>
      </c>
      <c r="U334" s="32"/>
      <c r="V334" s="32"/>
      <c r="W334" s="32"/>
      <c r="X334" s="32"/>
      <c r="Y334" s="32"/>
      <c r="Z334" s="32"/>
      <c r="AA334" s="32"/>
      <c r="AB334" s="32"/>
      <c r="AC334" s="32"/>
      <c r="AD334" s="32"/>
      <c r="AE334" s="32"/>
      <c r="AR334" s="170" t="s">
        <v>207</v>
      </c>
      <c r="AT334" s="170" t="s">
        <v>135</v>
      </c>
      <c r="AU334" s="170" t="s">
        <v>140</v>
      </c>
      <c r="AY334" s="17" t="s">
        <v>132</v>
      </c>
      <c r="BE334" s="171">
        <f t="shared" si="54"/>
        <v>0</v>
      </c>
      <c r="BF334" s="171">
        <f t="shared" si="55"/>
        <v>0</v>
      </c>
      <c r="BG334" s="171">
        <f t="shared" si="56"/>
        <v>0</v>
      </c>
      <c r="BH334" s="171">
        <f t="shared" si="57"/>
        <v>0</v>
      </c>
      <c r="BI334" s="171">
        <f t="shared" si="58"/>
        <v>0</v>
      </c>
      <c r="BJ334" s="17" t="s">
        <v>140</v>
      </c>
      <c r="BK334" s="171">
        <f t="shared" si="59"/>
        <v>0</v>
      </c>
      <c r="BL334" s="17" t="s">
        <v>207</v>
      </c>
      <c r="BM334" s="170" t="s">
        <v>678</v>
      </c>
    </row>
    <row r="335" spans="1:65" s="2" customFormat="1" ht="16.5" customHeight="1">
      <c r="A335" s="32"/>
      <c r="B335" s="157"/>
      <c r="C335" s="196" t="s">
        <v>679</v>
      </c>
      <c r="D335" s="196" t="s">
        <v>208</v>
      </c>
      <c r="E335" s="197" t="s">
        <v>680</v>
      </c>
      <c r="F335" s="198" t="s">
        <v>681</v>
      </c>
      <c r="G335" s="199" t="s">
        <v>205</v>
      </c>
      <c r="H335" s="200">
        <v>2</v>
      </c>
      <c r="I335" s="201"/>
      <c r="J335" s="202">
        <f t="shared" si="50"/>
        <v>0</v>
      </c>
      <c r="K335" s="203"/>
      <c r="L335" s="204"/>
      <c r="M335" s="205" t="s">
        <v>1</v>
      </c>
      <c r="N335" s="206" t="s">
        <v>42</v>
      </c>
      <c r="O335" s="58"/>
      <c r="P335" s="168">
        <f t="shared" si="51"/>
        <v>0</v>
      </c>
      <c r="Q335" s="168">
        <v>1.3500000000000001E-3</v>
      </c>
      <c r="R335" s="168">
        <f t="shared" si="52"/>
        <v>2.7000000000000001E-3</v>
      </c>
      <c r="S335" s="168">
        <v>0</v>
      </c>
      <c r="T335" s="169">
        <f t="shared" si="53"/>
        <v>0</v>
      </c>
      <c r="U335" s="32"/>
      <c r="V335" s="32"/>
      <c r="W335" s="32"/>
      <c r="X335" s="32"/>
      <c r="Y335" s="32"/>
      <c r="Z335" s="32"/>
      <c r="AA335" s="32"/>
      <c r="AB335" s="32"/>
      <c r="AC335" s="32"/>
      <c r="AD335" s="32"/>
      <c r="AE335" s="32"/>
      <c r="AR335" s="170" t="s">
        <v>291</v>
      </c>
      <c r="AT335" s="170" t="s">
        <v>208</v>
      </c>
      <c r="AU335" s="170" t="s">
        <v>140</v>
      </c>
      <c r="AY335" s="17" t="s">
        <v>132</v>
      </c>
      <c r="BE335" s="171">
        <f t="shared" si="54"/>
        <v>0</v>
      </c>
      <c r="BF335" s="171">
        <f t="shared" si="55"/>
        <v>0</v>
      </c>
      <c r="BG335" s="171">
        <f t="shared" si="56"/>
        <v>0</v>
      </c>
      <c r="BH335" s="171">
        <f t="shared" si="57"/>
        <v>0</v>
      </c>
      <c r="BI335" s="171">
        <f t="shared" si="58"/>
        <v>0</v>
      </c>
      <c r="BJ335" s="17" t="s">
        <v>140</v>
      </c>
      <c r="BK335" s="171">
        <f t="shared" si="59"/>
        <v>0</v>
      </c>
      <c r="BL335" s="17" t="s">
        <v>207</v>
      </c>
      <c r="BM335" s="170" t="s">
        <v>682</v>
      </c>
    </row>
    <row r="336" spans="1:65" s="2" customFormat="1" ht="21.75" customHeight="1">
      <c r="A336" s="32"/>
      <c r="B336" s="157"/>
      <c r="C336" s="158" t="s">
        <v>683</v>
      </c>
      <c r="D336" s="158" t="s">
        <v>135</v>
      </c>
      <c r="E336" s="159" t="s">
        <v>684</v>
      </c>
      <c r="F336" s="160" t="s">
        <v>685</v>
      </c>
      <c r="G336" s="161" t="s">
        <v>205</v>
      </c>
      <c r="H336" s="162">
        <v>1</v>
      </c>
      <c r="I336" s="163"/>
      <c r="J336" s="164">
        <f t="shared" si="50"/>
        <v>0</v>
      </c>
      <c r="K336" s="165"/>
      <c r="L336" s="33"/>
      <c r="M336" s="166" t="s">
        <v>1</v>
      </c>
      <c r="N336" s="167" t="s">
        <v>42</v>
      </c>
      <c r="O336" s="58"/>
      <c r="P336" s="168">
        <f t="shared" si="51"/>
        <v>0</v>
      </c>
      <c r="Q336" s="168">
        <v>0</v>
      </c>
      <c r="R336" s="168">
        <f t="shared" si="52"/>
        <v>0</v>
      </c>
      <c r="S336" s="168">
        <v>0.17399999999999999</v>
      </c>
      <c r="T336" s="169">
        <f t="shared" si="53"/>
        <v>0.17399999999999999</v>
      </c>
      <c r="U336" s="32"/>
      <c r="V336" s="32"/>
      <c r="W336" s="32"/>
      <c r="X336" s="32"/>
      <c r="Y336" s="32"/>
      <c r="Z336" s="32"/>
      <c r="AA336" s="32"/>
      <c r="AB336" s="32"/>
      <c r="AC336" s="32"/>
      <c r="AD336" s="32"/>
      <c r="AE336" s="32"/>
      <c r="AR336" s="170" t="s">
        <v>207</v>
      </c>
      <c r="AT336" s="170" t="s">
        <v>135</v>
      </c>
      <c r="AU336" s="170" t="s">
        <v>140</v>
      </c>
      <c r="AY336" s="17" t="s">
        <v>132</v>
      </c>
      <c r="BE336" s="171">
        <f t="shared" si="54"/>
        <v>0</v>
      </c>
      <c r="BF336" s="171">
        <f t="shared" si="55"/>
        <v>0</v>
      </c>
      <c r="BG336" s="171">
        <f t="shared" si="56"/>
        <v>0</v>
      </c>
      <c r="BH336" s="171">
        <f t="shared" si="57"/>
        <v>0</v>
      </c>
      <c r="BI336" s="171">
        <f t="shared" si="58"/>
        <v>0</v>
      </c>
      <c r="BJ336" s="17" t="s">
        <v>140</v>
      </c>
      <c r="BK336" s="171">
        <f t="shared" si="59"/>
        <v>0</v>
      </c>
      <c r="BL336" s="17" t="s">
        <v>207</v>
      </c>
      <c r="BM336" s="170" t="s">
        <v>686</v>
      </c>
    </row>
    <row r="337" spans="1:65" s="2" customFormat="1" ht="21.75" customHeight="1">
      <c r="A337" s="32"/>
      <c r="B337" s="157"/>
      <c r="C337" s="158" t="s">
        <v>687</v>
      </c>
      <c r="D337" s="158" t="s">
        <v>135</v>
      </c>
      <c r="E337" s="159" t="s">
        <v>688</v>
      </c>
      <c r="F337" s="160" t="s">
        <v>689</v>
      </c>
      <c r="G337" s="161" t="s">
        <v>243</v>
      </c>
      <c r="H337" s="162">
        <v>3.7999999999999999E-2</v>
      </c>
      <c r="I337" s="163"/>
      <c r="J337" s="164">
        <f t="shared" si="50"/>
        <v>0</v>
      </c>
      <c r="K337" s="165"/>
      <c r="L337" s="33"/>
      <c r="M337" s="166" t="s">
        <v>1</v>
      </c>
      <c r="N337" s="167" t="s">
        <v>42</v>
      </c>
      <c r="O337" s="58"/>
      <c r="P337" s="168">
        <f t="shared" si="51"/>
        <v>0</v>
      </c>
      <c r="Q337" s="168">
        <v>0</v>
      </c>
      <c r="R337" s="168">
        <f t="shared" si="52"/>
        <v>0</v>
      </c>
      <c r="S337" s="168">
        <v>0</v>
      </c>
      <c r="T337" s="169">
        <f t="shared" si="53"/>
        <v>0</v>
      </c>
      <c r="U337" s="32"/>
      <c r="V337" s="32"/>
      <c r="W337" s="32"/>
      <c r="X337" s="32"/>
      <c r="Y337" s="32"/>
      <c r="Z337" s="32"/>
      <c r="AA337" s="32"/>
      <c r="AB337" s="32"/>
      <c r="AC337" s="32"/>
      <c r="AD337" s="32"/>
      <c r="AE337" s="32"/>
      <c r="AR337" s="170" t="s">
        <v>207</v>
      </c>
      <c r="AT337" s="170" t="s">
        <v>135</v>
      </c>
      <c r="AU337" s="170" t="s">
        <v>140</v>
      </c>
      <c r="AY337" s="17" t="s">
        <v>132</v>
      </c>
      <c r="BE337" s="171">
        <f t="shared" si="54"/>
        <v>0</v>
      </c>
      <c r="BF337" s="171">
        <f t="shared" si="55"/>
        <v>0</v>
      </c>
      <c r="BG337" s="171">
        <f t="shared" si="56"/>
        <v>0</v>
      </c>
      <c r="BH337" s="171">
        <f t="shared" si="57"/>
        <v>0</v>
      </c>
      <c r="BI337" s="171">
        <f t="shared" si="58"/>
        <v>0</v>
      </c>
      <c r="BJ337" s="17" t="s">
        <v>140</v>
      </c>
      <c r="BK337" s="171">
        <f t="shared" si="59"/>
        <v>0</v>
      </c>
      <c r="BL337" s="17" t="s">
        <v>207</v>
      </c>
      <c r="BM337" s="170" t="s">
        <v>690</v>
      </c>
    </row>
    <row r="338" spans="1:65" s="2" customFormat="1" ht="21.75" customHeight="1">
      <c r="A338" s="32"/>
      <c r="B338" s="157"/>
      <c r="C338" s="158" t="s">
        <v>691</v>
      </c>
      <c r="D338" s="158" t="s">
        <v>135</v>
      </c>
      <c r="E338" s="159" t="s">
        <v>692</v>
      </c>
      <c r="F338" s="160" t="s">
        <v>693</v>
      </c>
      <c r="G338" s="161" t="s">
        <v>243</v>
      </c>
      <c r="H338" s="162">
        <v>3.7999999999999999E-2</v>
      </c>
      <c r="I338" s="163"/>
      <c r="J338" s="164">
        <f t="shared" si="50"/>
        <v>0</v>
      </c>
      <c r="K338" s="165"/>
      <c r="L338" s="33"/>
      <c r="M338" s="166" t="s">
        <v>1</v>
      </c>
      <c r="N338" s="167" t="s">
        <v>42</v>
      </c>
      <c r="O338" s="58"/>
      <c r="P338" s="168">
        <f t="shared" si="51"/>
        <v>0</v>
      </c>
      <c r="Q338" s="168">
        <v>0</v>
      </c>
      <c r="R338" s="168">
        <f t="shared" si="52"/>
        <v>0</v>
      </c>
      <c r="S338" s="168">
        <v>0</v>
      </c>
      <c r="T338" s="169">
        <f t="shared" si="53"/>
        <v>0</v>
      </c>
      <c r="U338" s="32"/>
      <c r="V338" s="32"/>
      <c r="W338" s="32"/>
      <c r="X338" s="32"/>
      <c r="Y338" s="32"/>
      <c r="Z338" s="32"/>
      <c r="AA338" s="32"/>
      <c r="AB338" s="32"/>
      <c r="AC338" s="32"/>
      <c r="AD338" s="32"/>
      <c r="AE338" s="32"/>
      <c r="AR338" s="170" t="s">
        <v>207</v>
      </c>
      <c r="AT338" s="170" t="s">
        <v>135</v>
      </c>
      <c r="AU338" s="170" t="s">
        <v>140</v>
      </c>
      <c r="AY338" s="17" t="s">
        <v>132</v>
      </c>
      <c r="BE338" s="171">
        <f t="shared" si="54"/>
        <v>0</v>
      </c>
      <c r="BF338" s="171">
        <f t="shared" si="55"/>
        <v>0</v>
      </c>
      <c r="BG338" s="171">
        <f t="shared" si="56"/>
        <v>0</v>
      </c>
      <c r="BH338" s="171">
        <f t="shared" si="57"/>
        <v>0</v>
      </c>
      <c r="BI338" s="171">
        <f t="shared" si="58"/>
        <v>0</v>
      </c>
      <c r="BJ338" s="17" t="s">
        <v>140</v>
      </c>
      <c r="BK338" s="171">
        <f t="shared" si="59"/>
        <v>0</v>
      </c>
      <c r="BL338" s="17" t="s">
        <v>207</v>
      </c>
      <c r="BM338" s="170" t="s">
        <v>694</v>
      </c>
    </row>
    <row r="339" spans="1:65" s="2" customFormat="1" ht="21.75" customHeight="1">
      <c r="A339" s="32"/>
      <c r="B339" s="157"/>
      <c r="C339" s="158" t="s">
        <v>695</v>
      </c>
      <c r="D339" s="158" t="s">
        <v>135</v>
      </c>
      <c r="E339" s="159" t="s">
        <v>696</v>
      </c>
      <c r="F339" s="160" t="s">
        <v>697</v>
      </c>
      <c r="G339" s="161" t="s">
        <v>486</v>
      </c>
      <c r="H339" s="162">
        <v>1</v>
      </c>
      <c r="I339" s="163"/>
      <c r="J339" s="164">
        <f t="shared" si="50"/>
        <v>0</v>
      </c>
      <c r="K339" s="165"/>
      <c r="L339" s="33"/>
      <c r="M339" s="166" t="s">
        <v>1</v>
      </c>
      <c r="N339" s="167" t="s">
        <v>42</v>
      </c>
      <c r="O339" s="58"/>
      <c r="P339" s="168">
        <f t="shared" si="51"/>
        <v>0</v>
      </c>
      <c r="Q339" s="168">
        <v>0</v>
      </c>
      <c r="R339" s="168">
        <f t="shared" si="52"/>
        <v>0</v>
      </c>
      <c r="S339" s="168">
        <v>0</v>
      </c>
      <c r="T339" s="169">
        <f t="shared" si="53"/>
        <v>0</v>
      </c>
      <c r="U339" s="32"/>
      <c r="V339" s="32"/>
      <c r="W339" s="32"/>
      <c r="X339" s="32"/>
      <c r="Y339" s="32"/>
      <c r="Z339" s="32"/>
      <c r="AA339" s="32"/>
      <c r="AB339" s="32"/>
      <c r="AC339" s="32"/>
      <c r="AD339" s="32"/>
      <c r="AE339" s="32"/>
      <c r="AR339" s="170" t="s">
        <v>207</v>
      </c>
      <c r="AT339" s="170" t="s">
        <v>135</v>
      </c>
      <c r="AU339" s="170" t="s">
        <v>140</v>
      </c>
      <c r="AY339" s="17" t="s">
        <v>132</v>
      </c>
      <c r="BE339" s="171">
        <f t="shared" si="54"/>
        <v>0</v>
      </c>
      <c r="BF339" s="171">
        <f t="shared" si="55"/>
        <v>0</v>
      </c>
      <c r="BG339" s="171">
        <f t="shared" si="56"/>
        <v>0</v>
      </c>
      <c r="BH339" s="171">
        <f t="shared" si="57"/>
        <v>0</v>
      </c>
      <c r="BI339" s="171">
        <f t="shared" si="58"/>
        <v>0</v>
      </c>
      <c r="BJ339" s="17" t="s">
        <v>140</v>
      </c>
      <c r="BK339" s="171">
        <f t="shared" si="59"/>
        <v>0</v>
      </c>
      <c r="BL339" s="17" t="s">
        <v>207</v>
      </c>
      <c r="BM339" s="170" t="s">
        <v>698</v>
      </c>
    </row>
    <row r="340" spans="1:65" s="2" customFormat="1" ht="16.5" customHeight="1">
      <c r="A340" s="32"/>
      <c r="B340" s="157"/>
      <c r="C340" s="158" t="s">
        <v>699</v>
      </c>
      <c r="D340" s="158" t="s">
        <v>135</v>
      </c>
      <c r="E340" s="159" t="s">
        <v>700</v>
      </c>
      <c r="F340" s="160" t="s">
        <v>701</v>
      </c>
      <c r="G340" s="161" t="s">
        <v>486</v>
      </c>
      <c r="H340" s="162">
        <v>1</v>
      </c>
      <c r="I340" s="163"/>
      <c r="J340" s="164">
        <f t="shared" si="50"/>
        <v>0</v>
      </c>
      <c r="K340" s="165"/>
      <c r="L340" s="33"/>
      <c r="M340" s="166" t="s">
        <v>1</v>
      </c>
      <c r="N340" s="167" t="s">
        <v>42</v>
      </c>
      <c r="O340" s="58"/>
      <c r="P340" s="168">
        <f t="shared" si="51"/>
        <v>0</v>
      </c>
      <c r="Q340" s="168">
        <v>0</v>
      </c>
      <c r="R340" s="168">
        <f t="shared" si="52"/>
        <v>0</v>
      </c>
      <c r="S340" s="168">
        <v>0</v>
      </c>
      <c r="T340" s="169">
        <f t="shared" si="53"/>
        <v>0</v>
      </c>
      <c r="U340" s="32"/>
      <c r="V340" s="32"/>
      <c r="W340" s="32"/>
      <c r="X340" s="32"/>
      <c r="Y340" s="32"/>
      <c r="Z340" s="32"/>
      <c r="AA340" s="32"/>
      <c r="AB340" s="32"/>
      <c r="AC340" s="32"/>
      <c r="AD340" s="32"/>
      <c r="AE340" s="32"/>
      <c r="AR340" s="170" t="s">
        <v>207</v>
      </c>
      <c r="AT340" s="170" t="s">
        <v>135</v>
      </c>
      <c r="AU340" s="170" t="s">
        <v>140</v>
      </c>
      <c r="AY340" s="17" t="s">
        <v>132</v>
      </c>
      <c r="BE340" s="171">
        <f t="shared" si="54"/>
        <v>0</v>
      </c>
      <c r="BF340" s="171">
        <f t="shared" si="55"/>
        <v>0</v>
      </c>
      <c r="BG340" s="171">
        <f t="shared" si="56"/>
        <v>0</v>
      </c>
      <c r="BH340" s="171">
        <f t="shared" si="57"/>
        <v>0</v>
      </c>
      <c r="BI340" s="171">
        <f t="shared" si="58"/>
        <v>0</v>
      </c>
      <c r="BJ340" s="17" t="s">
        <v>140</v>
      </c>
      <c r="BK340" s="171">
        <f t="shared" si="59"/>
        <v>0</v>
      </c>
      <c r="BL340" s="17" t="s">
        <v>207</v>
      </c>
      <c r="BM340" s="170" t="s">
        <v>702</v>
      </c>
    </row>
    <row r="341" spans="1:65" s="2" customFormat="1" ht="16.5" customHeight="1">
      <c r="A341" s="32"/>
      <c r="B341" s="157"/>
      <c r="C341" s="158" t="s">
        <v>703</v>
      </c>
      <c r="D341" s="158" t="s">
        <v>135</v>
      </c>
      <c r="E341" s="159" t="s">
        <v>704</v>
      </c>
      <c r="F341" s="160" t="s">
        <v>705</v>
      </c>
      <c r="G341" s="161" t="s">
        <v>486</v>
      </c>
      <c r="H341" s="162">
        <v>1</v>
      </c>
      <c r="I341" s="163"/>
      <c r="J341" s="164">
        <f t="shared" si="50"/>
        <v>0</v>
      </c>
      <c r="K341" s="165"/>
      <c r="L341" s="33"/>
      <c r="M341" s="166" t="s">
        <v>1</v>
      </c>
      <c r="N341" s="167" t="s">
        <v>42</v>
      </c>
      <c r="O341" s="58"/>
      <c r="P341" s="168">
        <f t="shared" si="51"/>
        <v>0</v>
      </c>
      <c r="Q341" s="168">
        <v>0</v>
      </c>
      <c r="R341" s="168">
        <f t="shared" si="52"/>
        <v>0</v>
      </c>
      <c r="S341" s="168">
        <v>0</v>
      </c>
      <c r="T341" s="169">
        <f t="shared" si="53"/>
        <v>0</v>
      </c>
      <c r="U341" s="32"/>
      <c r="V341" s="32"/>
      <c r="W341" s="32"/>
      <c r="X341" s="32"/>
      <c r="Y341" s="32"/>
      <c r="Z341" s="32"/>
      <c r="AA341" s="32"/>
      <c r="AB341" s="32"/>
      <c r="AC341" s="32"/>
      <c r="AD341" s="32"/>
      <c r="AE341" s="32"/>
      <c r="AR341" s="170" t="s">
        <v>207</v>
      </c>
      <c r="AT341" s="170" t="s">
        <v>135</v>
      </c>
      <c r="AU341" s="170" t="s">
        <v>140</v>
      </c>
      <c r="AY341" s="17" t="s">
        <v>132</v>
      </c>
      <c r="BE341" s="171">
        <f t="shared" si="54"/>
        <v>0</v>
      </c>
      <c r="BF341" s="171">
        <f t="shared" si="55"/>
        <v>0</v>
      </c>
      <c r="BG341" s="171">
        <f t="shared" si="56"/>
        <v>0</v>
      </c>
      <c r="BH341" s="171">
        <f t="shared" si="57"/>
        <v>0</v>
      </c>
      <c r="BI341" s="171">
        <f t="shared" si="58"/>
        <v>0</v>
      </c>
      <c r="BJ341" s="17" t="s">
        <v>140</v>
      </c>
      <c r="BK341" s="171">
        <f t="shared" si="59"/>
        <v>0</v>
      </c>
      <c r="BL341" s="17" t="s">
        <v>207</v>
      </c>
      <c r="BM341" s="170" t="s">
        <v>706</v>
      </c>
    </row>
    <row r="342" spans="1:65" s="2" customFormat="1" ht="21.75" customHeight="1">
      <c r="A342" s="32"/>
      <c r="B342" s="157"/>
      <c r="C342" s="158" t="s">
        <v>707</v>
      </c>
      <c r="D342" s="158" t="s">
        <v>135</v>
      </c>
      <c r="E342" s="159" t="s">
        <v>708</v>
      </c>
      <c r="F342" s="160" t="s">
        <v>709</v>
      </c>
      <c r="G342" s="161" t="s">
        <v>486</v>
      </c>
      <c r="H342" s="162">
        <v>2</v>
      </c>
      <c r="I342" s="163"/>
      <c r="J342" s="164">
        <f t="shared" si="50"/>
        <v>0</v>
      </c>
      <c r="K342" s="165"/>
      <c r="L342" s="33"/>
      <c r="M342" s="166" t="s">
        <v>1</v>
      </c>
      <c r="N342" s="167" t="s">
        <v>42</v>
      </c>
      <c r="O342" s="58"/>
      <c r="P342" s="168">
        <f t="shared" si="51"/>
        <v>0</v>
      </c>
      <c r="Q342" s="168">
        <v>0</v>
      </c>
      <c r="R342" s="168">
        <f t="shared" si="52"/>
        <v>0</v>
      </c>
      <c r="S342" s="168">
        <v>0</v>
      </c>
      <c r="T342" s="169">
        <f t="shared" si="53"/>
        <v>0</v>
      </c>
      <c r="U342" s="32"/>
      <c r="V342" s="32"/>
      <c r="W342" s="32"/>
      <c r="X342" s="32"/>
      <c r="Y342" s="32"/>
      <c r="Z342" s="32"/>
      <c r="AA342" s="32"/>
      <c r="AB342" s="32"/>
      <c r="AC342" s="32"/>
      <c r="AD342" s="32"/>
      <c r="AE342" s="32"/>
      <c r="AR342" s="170" t="s">
        <v>207</v>
      </c>
      <c r="AT342" s="170" t="s">
        <v>135</v>
      </c>
      <c r="AU342" s="170" t="s">
        <v>140</v>
      </c>
      <c r="AY342" s="17" t="s">
        <v>132</v>
      </c>
      <c r="BE342" s="171">
        <f t="shared" si="54"/>
        <v>0</v>
      </c>
      <c r="BF342" s="171">
        <f t="shared" si="55"/>
        <v>0</v>
      </c>
      <c r="BG342" s="171">
        <f t="shared" si="56"/>
        <v>0</v>
      </c>
      <c r="BH342" s="171">
        <f t="shared" si="57"/>
        <v>0</v>
      </c>
      <c r="BI342" s="171">
        <f t="shared" si="58"/>
        <v>0</v>
      </c>
      <c r="BJ342" s="17" t="s">
        <v>140</v>
      </c>
      <c r="BK342" s="171">
        <f t="shared" si="59"/>
        <v>0</v>
      </c>
      <c r="BL342" s="17" t="s">
        <v>207</v>
      </c>
      <c r="BM342" s="170" t="s">
        <v>710</v>
      </c>
    </row>
    <row r="343" spans="1:65" s="12" customFormat="1" ht="22.9" customHeight="1">
      <c r="B343" s="144"/>
      <c r="D343" s="145" t="s">
        <v>75</v>
      </c>
      <c r="E343" s="155" t="s">
        <v>711</v>
      </c>
      <c r="F343" s="155" t="s">
        <v>712</v>
      </c>
      <c r="I343" s="147"/>
      <c r="J343" s="156">
        <f>BK343</f>
        <v>0</v>
      </c>
      <c r="L343" s="144"/>
      <c r="M343" s="149"/>
      <c r="N343" s="150"/>
      <c r="O343" s="150"/>
      <c r="P343" s="151">
        <f>SUM(P344:P352)</f>
        <v>0</v>
      </c>
      <c r="Q343" s="150"/>
      <c r="R343" s="151">
        <f>SUM(R344:R352)</f>
        <v>0.19891609999999998</v>
      </c>
      <c r="S343" s="150"/>
      <c r="T343" s="152">
        <f>SUM(T344:T352)</f>
        <v>0</v>
      </c>
      <c r="AR343" s="145" t="s">
        <v>140</v>
      </c>
      <c r="AT343" s="153" t="s">
        <v>75</v>
      </c>
      <c r="AU343" s="153" t="s">
        <v>84</v>
      </c>
      <c r="AY343" s="145" t="s">
        <v>132</v>
      </c>
      <c r="BK343" s="154">
        <f>SUM(BK344:BK352)</f>
        <v>0</v>
      </c>
    </row>
    <row r="344" spans="1:65" s="2" customFormat="1" ht="21.75" customHeight="1">
      <c r="A344" s="32"/>
      <c r="B344" s="157"/>
      <c r="C344" s="158" t="s">
        <v>713</v>
      </c>
      <c r="D344" s="158" t="s">
        <v>135</v>
      </c>
      <c r="E344" s="159" t="s">
        <v>714</v>
      </c>
      <c r="F344" s="160" t="s">
        <v>715</v>
      </c>
      <c r="G344" s="161" t="s">
        <v>138</v>
      </c>
      <c r="H344" s="162">
        <v>3.25</v>
      </c>
      <c r="I344" s="163"/>
      <c r="J344" s="164">
        <f>ROUND(I344*H344,2)</f>
        <v>0</v>
      </c>
      <c r="K344" s="165"/>
      <c r="L344" s="33"/>
      <c r="M344" s="166" t="s">
        <v>1</v>
      </c>
      <c r="N344" s="167" t="s">
        <v>42</v>
      </c>
      <c r="O344" s="58"/>
      <c r="P344" s="168">
        <f>O344*H344</f>
        <v>0</v>
      </c>
      <c r="Q344" s="168">
        <v>3.7670000000000002E-2</v>
      </c>
      <c r="R344" s="168">
        <f>Q344*H344</f>
        <v>0.12242750000000001</v>
      </c>
      <c r="S344" s="168">
        <v>0</v>
      </c>
      <c r="T344" s="169">
        <f>S344*H344</f>
        <v>0</v>
      </c>
      <c r="U344" s="32"/>
      <c r="V344" s="32"/>
      <c r="W344" s="32"/>
      <c r="X344" s="32"/>
      <c r="Y344" s="32"/>
      <c r="Z344" s="32"/>
      <c r="AA344" s="32"/>
      <c r="AB344" s="32"/>
      <c r="AC344" s="32"/>
      <c r="AD344" s="32"/>
      <c r="AE344" s="32"/>
      <c r="AR344" s="170" t="s">
        <v>207</v>
      </c>
      <c r="AT344" s="170" t="s">
        <v>135</v>
      </c>
      <c r="AU344" s="170" t="s">
        <v>140</v>
      </c>
      <c r="AY344" s="17" t="s">
        <v>132</v>
      </c>
      <c r="BE344" s="171">
        <f>IF(N344="základní",J344,0)</f>
        <v>0</v>
      </c>
      <c r="BF344" s="171">
        <f>IF(N344="snížená",J344,0)</f>
        <v>0</v>
      </c>
      <c r="BG344" s="171">
        <f>IF(N344="zákl. přenesená",J344,0)</f>
        <v>0</v>
      </c>
      <c r="BH344" s="171">
        <f>IF(N344="sníž. přenesená",J344,0)</f>
        <v>0</v>
      </c>
      <c r="BI344" s="171">
        <f>IF(N344="nulová",J344,0)</f>
        <v>0</v>
      </c>
      <c r="BJ344" s="17" t="s">
        <v>140</v>
      </c>
      <c r="BK344" s="171">
        <f>ROUND(I344*H344,2)</f>
        <v>0</v>
      </c>
      <c r="BL344" s="17" t="s">
        <v>207</v>
      </c>
      <c r="BM344" s="170" t="s">
        <v>716</v>
      </c>
    </row>
    <row r="345" spans="1:65" s="13" customFormat="1">
      <c r="B345" s="172"/>
      <c r="D345" s="173" t="s">
        <v>142</v>
      </c>
      <c r="E345" s="174" t="s">
        <v>1</v>
      </c>
      <c r="F345" s="175" t="s">
        <v>143</v>
      </c>
      <c r="H345" s="176">
        <v>3.25</v>
      </c>
      <c r="I345" s="177"/>
      <c r="L345" s="172"/>
      <c r="M345" s="178"/>
      <c r="N345" s="179"/>
      <c r="O345" s="179"/>
      <c r="P345" s="179"/>
      <c r="Q345" s="179"/>
      <c r="R345" s="179"/>
      <c r="S345" s="179"/>
      <c r="T345" s="180"/>
      <c r="AT345" s="174" t="s">
        <v>142</v>
      </c>
      <c r="AU345" s="174" t="s">
        <v>140</v>
      </c>
      <c r="AV345" s="13" t="s">
        <v>140</v>
      </c>
      <c r="AW345" s="13" t="s">
        <v>33</v>
      </c>
      <c r="AX345" s="13" t="s">
        <v>76</v>
      </c>
      <c r="AY345" s="174" t="s">
        <v>132</v>
      </c>
    </row>
    <row r="346" spans="1:65" s="14" customFormat="1">
      <c r="B346" s="181"/>
      <c r="D346" s="173" t="s">
        <v>142</v>
      </c>
      <c r="E346" s="182" t="s">
        <v>1</v>
      </c>
      <c r="F346" s="183" t="s">
        <v>144</v>
      </c>
      <c r="H346" s="184">
        <v>3.25</v>
      </c>
      <c r="I346" s="185"/>
      <c r="L346" s="181"/>
      <c r="M346" s="186"/>
      <c r="N346" s="187"/>
      <c r="O346" s="187"/>
      <c r="P346" s="187"/>
      <c r="Q346" s="187"/>
      <c r="R346" s="187"/>
      <c r="S346" s="187"/>
      <c r="T346" s="188"/>
      <c r="AT346" s="182" t="s">
        <v>142</v>
      </c>
      <c r="AU346" s="182" t="s">
        <v>140</v>
      </c>
      <c r="AV346" s="14" t="s">
        <v>139</v>
      </c>
      <c r="AW346" s="14" t="s">
        <v>33</v>
      </c>
      <c r="AX346" s="14" t="s">
        <v>84</v>
      </c>
      <c r="AY346" s="182" t="s">
        <v>132</v>
      </c>
    </row>
    <row r="347" spans="1:65" s="2" customFormat="1" ht="16.5" customHeight="1">
      <c r="A347" s="32"/>
      <c r="B347" s="157"/>
      <c r="C347" s="158" t="s">
        <v>717</v>
      </c>
      <c r="D347" s="158" t="s">
        <v>135</v>
      </c>
      <c r="E347" s="159" t="s">
        <v>718</v>
      </c>
      <c r="F347" s="160" t="s">
        <v>719</v>
      </c>
      <c r="G347" s="161" t="s">
        <v>138</v>
      </c>
      <c r="H347" s="162">
        <v>3.25</v>
      </c>
      <c r="I347" s="163"/>
      <c r="J347" s="164">
        <f>ROUND(I347*H347,2)</f>
        <v>0</v>
      </c>
      <c r="K347" s="165"/>
      <c r="L347" s="33"/>
      <c r="M347" s="166" t="s">
        <v>1</v>
      </c>
      <c r="N347" s="167" t="s">
        <v>42</v>
      </c>
      <c r="O347" s="58"/>
      <c r="P347" s="168">
        <f>O347*H347</f>
        <v>0</v>
      </c>
      <c r="Q347" s="168">
        <v>2.9999999999999997E-4</v>
      </c>
      <c r="R347" s="168">
        <f>Q347*H347</f>
        <v>9.7499999999999996E-4</v>
      </c>
      <c r="S347" s="168">
        <v>0</v>
      </c>
      <c r="T347" s="169">
        <f>S347*H347</f>
        <v>0</v>
      </c>
      <c r="U347" s="32"/>
      <c r="V347" s="32"/>
      <c r="W347" s="32"/>
      <c r="X347" s="32"/>
      <c r="Y347" s="32"/>
      <c r="Z347" s="32"/>
      <c r="AA347" s="32"/>
      <c r="AB347" s="32"/>
      <c r="AC347" s="32"/>
      <c r="AD347" s="32"/>
      <c r="AE347" s="32"/>
      <c r="AR347" s="170" t="s">
        <v>207</v>
      </c>
      <c r="AT347" s="170" t="s">
        <v>135</v>
      </c>
      <c r="AU347" s="170" t="s">
        <v>140</v>
      </c>
      <c r="AY347" s="17" t="s">
        <v>132</v>
      </c>
      <c r="BE347" s="171">
        <f>IF(N347="základní",J347,0)</f>
        <v>0</v>
      </c>
      <c r="BF347" s="171">
        <f>IF(N347="snížená",J347,0)</f>
        <v>0</v>
      </c>
      <c r="BG347" s="171">
        <f>IF(N347="zákl. přenesená",J347,0)</f>
        <v>0</v>
      </c>
      <c r="BH347" s="171">
        <f>IF(N347="sníž. přenesená",J347,0)</f>
        <v>0</v>
      </c>
      <c r="BI347" s="171">
        <f>IF(N347="nulová",J347,0)</f>
        <v>0</v>
      </c>
      <c r="BJ347" s="17" t="s">
        <v>140</v>
      </c>
      <c r="BK347" s="171">
        <f>ROUND(I347*H347,2)</f>
        <v>0</v>
      </c>
      <c r="BL347" s="17" t="s">
        <v>207</v>
      </c>
      <c r="BM347" s="170" t="s">
        <v>720</v>
      </c>
    </row>
    <row r="348" spans="1:65" s="2" customFormat="1" ht="16.5" customHeight="1">
      <c r="A348" s="32"/>
      <c r="B348" s="157"/>
      <c r="C348" s="196" t="s">
        <v>721</v>
      </c>
      <c r="D348" s="196" t="s">
        <v>208</v>
      </c>
      <c r="E348" s="197" t="s">
        <v>722</v>
      </c>
      <c r="F348" s="198" t="s">
        <v>723</v>
      </c>
      <c r="G348" s="199" t="s">
        <v>138</v>
      </c>
      <c r="H348" s="200">
        <v>3.9329999999999998</v>
      </c>
      <c r="I348" s="201"/>
      <c r="J348" s="202">
        <f>ROUND(I348*H348,2)</f>
        <v>0</v>
      </c>
      <c r="K348" s="203"/>
      <c r="L348" s="204"/>
      <c r="M348" s="205" t="s">
        <v>1</v>
      </c>
      <c r="N348" s="206" t="s">
        <v>42</v>
      </c>
      <c r="O348" s="58"/>
      <c r="P348" s="168">
        <f>O348*H348</f>
        <v>0</v>
      </c>
      <c r="Q348" s="168">
        <v>1.9199999999999998E-2</v>
      </c>
      <c r="R348" s="168">
        <f>Q348*H348</f>
        <v>7.5513599999999986E-2</v>
      </c>
      <c r="S348" s="168">
        <v>0</v>
      </c>
      <c r="T348" s="169">
        <f>S348*H348</f>
        <v>0</v>
      </c>
      <c r="U348" s="32"/>
      <c r="V348" s="32"/>
      <c r="W348" s="32"/>
      <c r="X348" s="32"/>
      <c r="Y348" s="32"/>
      <c r="Z348" s="32"/>
      <c r="AA348" s="32"/>
      <c r="AB348" s="32"/>
      <c r="AC348" s="32"/>
      <c r="AD348" s="32"/>
      <c r="AE348" s="32"/>
      <c r="AR348" s="170" t="s">
        <v>291</v>
      </c>
      <c r="AT348" s="170" t="s">
        <v>208</v>
      </c>
      <c r="AU348" s="170" t="s">
        <v>140</v>
      </c>
      <c r="AY348" s="17" t="s">
        <v>132</v>
      </c>
      <c r="BE348" s="171">
        <f>IF(N348="základní",J348,0)</f>
        <v>0</v>
      </c>
      <c r="BF348" s="171">
        <f>IF(N348="snížená",J348,0)</f>
        <v>0</v>
      </c>
      <c r="BG348" s="171">
        <f>IF(N348="zákl. přenesená",J348,0)</f>
        <v>0</v>
      </c>
      <c r="BH348" s="171">
        <f>IF(N348="sníž. přenesená",J348,0)</f>
        <v>0</v>
      </c>
      <c r="BI348" s="171">
        <f>IF(N348="nulová",J348,0)</f>
        <v>0</v>
      </c>
      <c r="BJ348" s="17" t="s">
        <v>140</v>
      </c>
      <c r="BK348" s="171">
        <f>ROUND(I348*H348,2)</f>
        <v>0</v>
      </c>
      <c r="BL348" s="17" t="s">
        <v>207</v>
      </c>
      <c r="BM348" s="170" t="s">
        <v>724</v>
      </c>
    </row>
    <row r="349" spans="1:65" s="13" customFormat="1">
      <c r="B349" s="172"/>
      <c r="D349" s="173" t="s">
        <v>142</v>
      </c>
      <c r="E349" s="174" t="s">
        <v>1</v>
      </c>
      <c r="F349" s="175" t="s">
        <v>725</v>
      </c>
      <c r="H349" s="176">
        <v>3.5750000000000002</v>
      </c>
      <c r="I349" s="177"/>
      <c r="L349" s="172"/>
      <c r="M349" s="178"/>
      <c r="N349" s="179"/>
      <c r="O349" s="179"/>
      <c r="P349" s="179"/>
      <c r="Q349" s="179"/>
      <c r="R349" s="179"/>
      <c r="S349" s="179"/>
      <c r="T349" s="180"/>
      <c r="AT349" s="174" t="s">
        <v>142</v>
      </c>
      <c r="AU349" s="174" t="s">
        <v>140</v>
      </c>
      <c r="AV349" s="13" t="s">
        <v>140</v>
      </c>
      <c r="AW349" s="13" t="s">
        <v>33</v>
      </c>
      <c r="AX349" s="13" t="s">
        <v>84</v>
      </c>
      <c r="AY349" s="174" t="s">
        <v>132</v>
      </c>
    </row>
    <row r="350" spans="1:65" s="13" customFormat="1">
      <c r="B350" s="172"/>
      <c r="D350" s="173" t="s">
        <v>142</v>
      </c>
      <c r="F350" s="175" t="s">
        <v>726</v>
      </c>
      <c r="H350" s="176">
        <v>3.9329999999999998</v>
      </c>
      <c r="I350" s="177"/>
      <c r="L350" s="172"/>
      <c r="M350" s="178"/>
      <c r="N350" s="179"/>
      <c r="O350" s="179"/>
      <c r="P350" s="179"/>
      <c r="Q350" s="179"/>
      <c r="R350" s="179"/>
      <c r="S350" s="179"/>
      <c r="T350" s="180"/>
      <c r="AT350" s="174" t="s">
        <v>142</v>
      </c>
      <c r="AU350" s="174" t="s">
        <v>140</v>
      </c>
      <c r="AV350" s="13" t="s">
        <v>140</v>
      </c>
      <c r="AW350" s="13" t="s">
        <v>3</v>
      </c>
      <c r="AX350" s="13" t="s">
        <v>84</v>
      </c>
      <c r="AY350" s="174" t="s">
        <v>132</v>
      </c>
    </row>
    <row r="351" spans="1:65" s="2" customFormat="1" ht="21.75" customHeight="1">
      <c r="A351" s="32"/>
      <c r="B351" s="157"/>
      <c r="C351" s="158" t="s">
        <v>727</v>
      </c>
      <c r="D351" s="158" t="s">
        <v>135</v>
      </c>
      <c r="E351" s="159" t="s">
        <v>728</v>
      </c>
      <c r="F351" s="160" t="s">
        <v>729</v>
      </c>
      <c r="G351" s="161" t="s">
        <v>243</v>
      </c>
      <c r="H351" s="162">
        <v>0.19900000000000001</v>
      </c>
      <c r="I351" s="163"/>
      <c r="J351" s="164">
        <f>ROUND(I351*H351,2)</f>
        <v>0</v>
      </c>
      <c r="K351" s="165"/>
      <c r="L351" s="33"/>
      <c r="M351" s="166" t="s">
        <v>1</v>
      </c>
      <c r="N351" s="167" t="s">
        <v>42</v>
      </c>
      <c r="O351" s="58"/>
      <c r="P351" s="168">
        <f>O351*H351</f>
        <v>0</v>
      </c>
      <c r="Q351" s="168">
        <v>0</v>
      </c>
      <c r="R351" s="168">
        <f>Q351*H351</f>
        <v>0</v>
      </c>
      <c r="S351" s="168">
        <v>0</v>
      </c>
      <c r="T351" s="169">
        <f>S351*H351</f>
        <v>0</v>
      </c>
      <c r="U351" s="32"/>
      <c r="V351" s="32"/>
      <c r="W351" s="32"/>
      <c r="X351" s="32"/>
      <c r="Y351" s="32"/>
      <c r="Z351" s="32"/>
      <c r="AA351" s="32"/>
      <c r="AB351" s="32"/>
      <c r="AC351" s="32"/>
      <c r="AD351" s="32"/>
      <c r="AE351" s="32"/>
      <c r="AR351" s="170" t="s">
        <v>207</v>
      </c>
      <c r="AT351" s="170" t="s">
        <v>135</v>
      </c>
      <c r="AU351" s="170" t="s">
        <v>140</v>
      </c>
      <c r="AY351" s="17" t="s">
        <v>132</v>
      </c>
      <c r="BE351" s="171">
        <f>IF(N351="základní",J351,0)</f>
        <v>0</v>
      </c>
      <c r="BF351" s="171">
        <f>IF(N351="snížená",J351,0)</f>
        <v>0</v>
      </c>
      <c r="BG351" s="171">
        <f>IF(N351="zákl. přenesená",J351,0)</f>
        <v>0</v>
      </c>
      <c r="BH351" s="171">
        <f>IF(N351="sníž. přenesená",J351,0)</f>
        <v>0</v>
      </c>
      <c r="BI351" s="171">
        <f>IF(N351="nulová",J351,0)</f>
        <v>0</v>
      </c>
      <c r="BJ351" s="17" t="s">
        <v>140</v>
      </c>
      <c r="BK351" s="171">
        <f>ROUND(I351*H351,2)</f>
        <v>0</v>
      </c>
      <c r="BL351" s="17" t="s">
        <v>207</v>
      </c>
      <c r="BM351" s="170" t="s">
        <v>730</v>
      </c>
    </row>
    <row r="352" spans="1:65" s="2" customFormat="1" ht="21.75" customHeight="1">
      <c r="A352" s="32"/>
      <c r="B352" s="157"/>
      <c r="C352" s="158" t="s">
        <v>731</v>
      </c>
      <c r="D352" s="158" t="s">
        <v>135</v>
      </c>
      <c r="E352" s="159" t="s">
        <v>732</v>
      </c>
      <c r="F352" s="160" t="s">
        <v>733</v>
      </c>
      <c r="G352" s="161" t="s">
        <v>243</v>
      </c>
      <c r="H352" s="162">
        <v>0.19900000000000001</v>
      </c>
      <c r="I352" s="163"/>
      <c r="J352" s="164">
        <f>ROUND(I352*H352,2)</f>
        <v>0</v>
      </c>
      <c r="K352" s="165"/>
      <c r="L352" s="33"/>
      <c r="M352" s="166" t="s">
        <v>1</v>
      </c>
      <c r="N352" s="167" t="s">
        <v>42</v>
      </c>
      <c r="O352" s="58"/>
      <c r="P352" s="168">
        <f>O352*H352</f>
        <v>0</v>
      </c>
      <c r="Q352" s="168">
        <v>0</v>
      </c>
      <c r="R352" s="168">
        <f>Q352*H352</f>
        <v>0</v>
      </c>
      <c r="S352" s="168">
        <v>0</v>
      </c>
      <c r="T352" s="169">
        <f>S352*H352</f>
        <v>0</v>
      </c>
      <c r="U352" s="32"/>
      <c r="V352" s="32"/>
      <c r="W352" s="32"/>
      <c r="X352" s="32"/>
      <c r="Y352" s="32"/>
      <c r="Z352" s="32"/>
      <c r="AA352" s="32"/>
      <c r="AB352" s="32"/>
      <c r="AC352" s="32"/>
      <c r="AD352" s="32"/>
      <c r="AE352" s="32"/>
      <c r="AR352" s="170" t="s">
        <v>207</v>
      </c>
      <c r="AT352" s="170" t="s">
        <v>135</v>
      </c>
      <c r="AU352" s="170" t="s">
        <v>140</v>
      </c>
      <c r="AY352" s="17" t="s">
        <v>132</v>
      </c>
      <c r="BE352" s="171">
        <f>IF(N352="základní",J352,0)</f>
        <v>0</v>
      </c>
      <c r="BF352" s="171">
        <f>IF(N352="snížená",J352,0)</f>
        <v>0</v>
      </c>
      <c r="BG352" s="171">
        <f>IF(N352="zákl. přenesená",J352,0)</f>
        <v>0</v>
      </c>
      <c r="BH352" s="171">
        <f>IF(N352="sníž. přenesená",J352,0)</f>
        <v>0</v>
      </c>
      <c r="BI352" s="171">
        <f>IF(N352="nulová",J352,0)</f>
        <v>0</v>
      </c>
      <c r="BJ352" s="17" t="s">
        <v>140</v>
      </c>
      <c r="BK352" s="171">
        <f>ROUND(I352*H352,2)</f>
        <v>0</v>
      </c>
      <c r="BL352" s="17" t="s">
        <v>207</v>
      </c>
      <c r="BM352" s="170" t="s">
        <v>734</v>
      </c>
    </row>
    <row r="353" spans="1:65" s="12" customFormat="1" ht="22.9" customHeight="1">
      <c r="B353" s="144"/>
      <c r="D353" s="145" t="s">
        <v>75</v>
      </c>
      <c r="E353" s="155" t="s">
        <v>735</v>
      </c>
      <c r="F353" s="155" t="s">
        <v>736</v>
      </c>
      <c r="I353" s="147"/>
      <c r="J353" s="156">
        <f>BK353</f>
        <v>0</v>
      </c>
      <c r="L353" s="144"/>
      <c r="M353" s="149"/>
      <c r="N353" s="150"/>
      <c r="O353" s="150"/>
      <c r="P353" s="151">
        <f>SUM(P354:P363)</f>
        <v>0</v>
      </c>
      <c r="Q353" s="150"/>
      <c r="R353" s="151">
        <f>SUM(R354:R363)</f>
        <v>1.17512E-3</v>
      </c>
      <c r="S353" s="150"/>
      <c r="T353" s="152">
        <f>SUM(T354:T363)</f>
        <v>9.3299999999999998E-3</v>
      </c>
      <c r="AR353" s="145" t="s">
        <v>140</v>
      </c>
      <c r="AT353" s="153" t="s">
        <v>75</v>
      </c>
      <c r="AU353" s="153" t="s">
        <v>84</v>
      </c>
      <c r="AY353" s="145" t="s">
        <v>132</v>
      </c>
      <c r="BK353" s="154">
        <f>SUM(BK354:BK363)</f>
        <v>0</v>
      </c>
    </row>
    <row r="354" spans="1:65" s="2" customFormat="1" ht="21.75" customHeight="1">
      <c r="A354" s="32"/>
      <c r="B354" s="157"/>
      <c r="C354" s="158" t="s">
        <v>737</v>
      </c>
      <c r="D354" s="158" t="s">
        <v>135</v>
      </c>
      <c r="E354" s="159" t="s">
        <v>738</v>
      </c>
      <c r="F354" s="160" t="s">
        <v>739</v>
      </c>
      <c r="G354" s="161" t="s">
        <v>138</v>
      </c>
      <c r="H354" s="162">
        <v>3.11</v>
      </c>
      <c r="I354" s="163"/>
      <c r="J354" s="164">
        <f>ROUND(I354*H354,2)</f>
        <v>0</v>
      </c>
      <c r="K354" s="165"/>
      <c r="L354" s="33"/>
      <c r="M354" s="166" t="s">
        <v>1</v>
      </c>
      <c r="N354" s="167" t="s">
        <v>42</v>
      </c>
      <c r="O354" s="58"/>
      <c r="P354" s="168">
        <f>O354*H354</f>
        <v>0</v>
      </c>
      <c r="Q354" s="168">
        <v>0</v>
      </c>
      <c r="R354" s="168">
        <f>Q354*H354</f>
        <v>0</v>
      </c>
      <c r="S354" s="168">
        <v>3.0000000000000001E-3</v>
      </c>
      <c r="T354" s="169">
        <f>S354*H354</f>
        <v>9.3299999999999998E-3</v>
      </c>
      <c r="U354" s="32"/>
      <c r="V354" s="32"/>
      <c r="W354" s="32"/>
      <c r="X354" s="32"/>
      <c r="Y354" s="32"/>
      <c r="Z354" s="32"/>
      <c r="AA354" s="32"/>
      <c r="AB354" s="32"/>
      <c r="AC354" s="32"/>
      <c r="AD354" s="32"/>
      <c r="AE354" s="32"/>
      <c r="AR354" s="170" t="s">
        <v>207</v>
      </c>
      <c r="AT354" s="170" t="s">
        <v>135</v>
      </c>
      <c r="AU354" s="170" t="s">
        <v>140</v>
      </c>
      <c r="AY354" s="17" t="s">
        <v>132</v>
      </c>
      <c r="BE354" s="171">
        <f>IF(N354="základní",J354,0)</f>
        <v>0</v>
      </c>
      <c r="BF354" s="171">
        <f>IF(N354="snížená",J354,0)</f>
        <v>0</v>
      </c>
      <c r="BG354" s="171">
        <f>IF(N354="zákl. přenesená",J354,0)</f>
        <v>0</v>
      </c>
      <c r="BH354" s="171">
        <f>IF(N354="sníž. přenesená",J354,0)</f>
        <v>0</v>
      </c>
      <c r="BI354" s="171">
        <f>IF(N354="nulová",J354,0)</f>
        <v>0</v>
      </c>
      <c r="BJ354" s="17" t="s">
        <v>140</v>
      </c>
      <c r="BK354" s="171">
        <f>ROUND(I354*H354,2)</f>
        <v>0</v>
      </c>
      <c r="BL354" s="17" t="s">
        <v>207</v>
      </c>
      <c r="BM354" s="170" t="s">
        <v>740</v>
      </c>
    </row>
    <row r="355" spans="1:65" s="15" customFormat="1">
      <c r="B355" s="189"/>
      <c r="D355" s="173" t="s">
        <v>142</v>
      </c>
      <c r="E355" s="190" t="s">
        <v>1</v>
      </c>
      <c r="F355" s="191" t="s">
        <v>741</v>
      </c>
      <c r="H355" s="190" t="s">
        <v>1</v>
      </c>
      <c r="I355" s="192"/>
      <c r="L355" s="189"/>
      <c r="M355" s="193"/>
      <c r="N355" s="194"/>
      <c r="O355" s="194"/>
      <c r="P355" s="194"/>
      <c r="Q355" s="194"/>
      <c r="R355" s="194"/>
      <c r="S355" s="194"/>
      <c r="T355" s="195"/>
      <c r="AT355" s="190" t="s">
        <v>142</v>
      </c>
      <c r="AU355" s="190" t="s">
        <v>140</v>
      </c>
      <c r="AV355" s="15" t="s">
        <v>84</v>
      </c>
      <c r="AW355" s="15" t="s">
        <v>33</v>
      </c>
      <c r="AX355" s="15" t="s">
        <v>76</v>
      </c>
      <c r="AY355" s="190" t="s">
        <v>132</v>
      </c>
    </row>
    <row r="356" spans="1:65" s="13" customFormat="1">
      <c r="B356" s="172"/>
      <c r="D356" s="173" t="s">
        <v>142</v>
      </c>
      <c r="E356" s="174" t="s">
        <v>1</v>
      </c>
      <c r="F356" s="175" t="s">
        <v>650</v>
      </c>
      <c r="H356" s="176">
        <v>3.11</v>
      </c>
      <c r="I356" s="177"/>
      <c r="L356" s="172"/>
      <c r="M356" s="178"/>
      <c r="N356" s="179"/>
      <c r="O356" s="179"/>
      <c r="P356" s="179"/>
      <c r="Q356" s="179"/>
      <c r="R356" s="179"/>
      <c r="S356" s="179"/>
      <c r="T356" s="180"/>
      <c r="AT356" s="174" t="s">
        <v>142</v>
      </c>
      <c r="AU356" s="174" t="s">
        <v>140</v>
      </c>
      <c r="AV356" s="13" t="s">
        <v>140</v>
      </c>
      <c r="AW356" s="13" t="s">
        <v>33</v>
      </c>
      <c r="AX356" s="13" t="s">
        <v>76</v>
      </c>
      <c r="AY356" s="174" t="s">
        <v>132</v>
      </c>
    </row>
    <row r="357" spans="1:65" s="14" customFormat="1">
      <c r="B357" s="181"/>
      <c r="D357" s="173" t="s">
        <v>142</v>
      </c>
      <c r="E357" s="182" t="s">
        <v>1</v>
      </c>
      <c r="F357" s="183" t="s">
        <v>144</v>
      </c>
      <c r="H357" s="184">
        <v>3.11</v>
      </c>
      <c r="I357" s="185"/>
      <c r="L357" s="181"/>
      <c r="M357" s="186"/>
      <c r="N357" s="187"/>
      <c r="O357" s="187"/>
      <c r="P357" s="187"/>
      <c r="Q357" s="187"/>
      <c r="R357" s="187"/>
      <c r="S357" s="187"/>
      <c r="T357" s="188"/>
      <c r="AT357" s="182" t="s">
        <v>142</v>
      </c>
      <c r="AU357" s="182" t="s">
        <v>140</v>
      </c>
      <c r="AV357" s="14" t="s">
        <v>139</v>
      </c>
      <c r="AW357" s="14" t="s">
        <v>33</v>
      </c>
      <c r="AX357" s="14" t="s">
        <v>84</v>
      </c>
      <c r="AY357" s="182" t="s">
        <v>132</v>
      </c>
    </row>
    <row r="358" spans="1:65" s="2" customFormat="1" ht="16.5" customHeight="1">
      <c r="A358" s="32"/>
      <c r="B358" s="157"/>
      <c r="C358" s="158" t="s">
        <v>742</v>
      </c>
      <c r="D358" s="158" t="s">
        <v>135</v>
      </c>
      <c r="E358" s="159" t="s">
        <v>743</v>
      </c>
      <c r="F358" s="160" t="s">
        <v>744</v>
      </c>
      <c r="G358" s="161" t="s">
        <v>306</v>
      </c>
      <c r="H358" s="162">
        <v>4.41</v>
      </c>
      <c r="I358" s="163"/>
      <c r="J358" s="164">
        <f>ROUND(I358*H358,2)</f>
        <v>0</v>
      </c>
      <c r="K358" s="165"/>
      <c r="L358" s="33"/>
      <c r="M358" s="166" t="s">
        <v>1</v>
      </c>
      <c r="N358" s="167" t="s">
        <v>42</v>
      </c>
      <c r="O358" s="58"/>
      <c r="P358" s="168">
        <f>O358*H358</f>
        <v>0</v>
      </c>
      <c r="Q358" s="168">
        <v>1.0000000000000001E-5</v>
      </c>
      <c r="R358" s="168">
        <f>Q358*H358</f>
        <v>4.4100000000000008E-5</v>
      </c>
      <c r="S358" s="168">
        <v>0</v>
      </c>
      <c r="T358" s="169">
        <f>S358*H358</f>
        <v>0</v>
      </c>
      <c r="U358" s="32"/>
      <c r="V358" s="32"/>
      <c r="W358" s="32"/>
      <c r="X358" s="32"/>
      <c r="Y358" s="32"/>
      <c r="Z358" s="32"/>
      <c r="AA358" s="32"/>
      <c r="AB358" s="32"/>
      <c r="AC358" s="32"/>
      <c r="AD358" s="32"/>
      <c r="AE358" s="32"/>
      <c r="AR358" s="170" t="s">
        <v>207</v>
      </c>
      <c r="AT358" s="170" t="s">
        <v>135</v>
      </c>
      <c r="AU358" s="170" t="s">
        <v>140</v>
      </c>
      <c r="AY358" s="17" t="s">
        <v>132</v>
      </c>
      <c r="BE358" s="171">
        <f>IF(N358="základní",J358,0)</f>
        <v>0</v>
      </c>
      <c r="BF358" s="171">
        <f>IF(N358="snížená",J358,0)</f>
        <v>0</v>
      </c>
      <c r="BG358" s="171">
        <f>IF(N358="zákl. přenesená",J358,0)</f>
        <v>0</v>
      </c>
      <c r="BH358" s="171">
        <f>IF(N358="sníž. přenesená",J358,0)</f>
        <v>0</v>
      </c>
      <c r="BI358" s="171">
        <f>IF(N358="nulová",J358,0)</f>
        <v>0</v>
      </c>
      <c r="BJ358" s="17" t="s">
        <v>140</v>
      </c>
      <c r="BK358" s="171">
        <f>ROUND(I358*H358,2)</f>
        <v>0</v>
      </c>
      <c r="BL358" s="17" t="s">
        <v>207</v>
      </c>
      <c r="BM358" s="170" t="s">
        <v>745</v>
      </c>
    </row>
    <row r="359" spans="1:65" s="13" customFormat="1">
      <c r="B359" s="172"/>
      <c r="D359" s="173" t="s">
        <v>142</v>
      </c>
      <c r="E359" s="174" t="s">
        <v>1</v>
      </c>
      <c r="F359" s="175" t="s">
        <v>746</v>
      </c>
      <c r="H359" s="176">
        <v>4.41</v>
      </c>
      <c r="I359" s="177"/>
      <c r="L359" s="172"/>
      <c r="M359" s="178"/>
      <c r="N359" s="179"/>
      <c r="O359" s="179"/>
      <c r="P359" s="179"/>
      <c r="Q359" s="179"/>
      <c r="R359" s="179"/>
      <c r="S359" s="179"/>
      <c r="T359" s="180"/>
      <c r="AT359" s="174" t="s">
        <v>142</v>
      </c>
      <c r="AU359" s="174" t="s">
        <v>140</v>
      </c>
      <c r="AV359" s="13" t="s">
        <v>140</v>
      </c>
      <c r="AW359" s="13" t="s">
        <v>33</v>
      </c>
      <c r="AX359" s="13" t="s">
        <v>84</v>
      </c>
      <c r="AY359" s="174" t="s">
        <v>132</v>
      </c>
    </row>
    <row r="360" spans="1:65" s="2" customFormat="1" ht="16.5" customHeight="1">
      <c r="A360" s="32"/>
      <c r="B360" s="157"/>
      <c r="C360" s="196" t="s">
        <v>747</v>
      </c>
      <c r="D360" s="196" t="s">
        <v>208</v>
      </c>
      <c r="E360" s="197" t="s">
        <v>748</v>
      </c>
      <c r="F360" s="198" t="s">
        <v>749</v>
      </c>
      <c r="G360" s="199" t="s">
        <v>306</v>
      </c>
      <c r="H360" s="200">
        <v>5.141</v>
      </c>
      <c r="I360" s="201"/>
      <c r="J360" s="202">
        <f>ROUND(I360*H360,2)</f>
        <v>0</v>
      </c>
      <c r="K360" s="203"/>
      <c r="L360" s="204"/>
      <c r="M360" s="205" t="s">
        <v>1</v>
      </c>
      <c r="N360" s="206" t="s">
        <v>42</v>
      </c>
      <c r="O360" s="58"/>
      <c r="P360" s="168">
        <f>O360*H360</f>
        <v>0</v>
      </c>
      <c r="Q360" s="168">
        <v>2.2000000000000001E-4</v>
      </c>
      <c r="R360" s="168">
        <f>Q360*H360</f>
        <v>1.1310199999999999E-3</v>
      </c>
      <c r="S360" s="168">
        <v>0</v>
      </c>
      <c r="T360" s="169">
        <f>S360*H360</f>
        <v>0</v>
      </c>
      <c r="U360" s="32"/>
      <c r="V360" s="32"/>
      <c r="W360" s="32"/>
      <c r="X360" s="32"/>
      <c r="Y360" s="32"/>
      <c r="Z360" s="32"/>
      <c r="AA360" s="32"/>
      <c r="AB360" s="32"/>
      <c r="AC360" s="32"/>
      <c r="AD360" s="32"/>
      <c r="AE360" s="32"/>
      <c r="AR360" s="170" t="s">
        <v>291</v>
      </c>
      <c r="AT360" s="170" t="s">
        <v>208</v>
      </c>
      <c r="AU360" s="170" t="s">
        <v>140</v>
      </c>
      <c r="AY360" s="17" t="s">
        <v>132</v>
      </c>
      <c r="BE360" s="171">
        <f>IF(N360="základní",J360,0)</f>
        <v>0</v>
      </c>
      <c r="BF360" s="171">
        <f>IF(N360="snížená",J360,0)</f>
        <v>0</v>
      </c>
      <c r="BG360" s="171">
        <f>IF(N360="zákl. přenesená",J360,0)</f>
        <v>0</v>
      </c>
      <c r="BH360" s="171">
        <f>IF(N360="sníž. přenesená",J360,0)</f>
        <v>0</v>
      </c>
      <c r="BI360" s="171">
        <f>IF(N360="nulová",J360,0)</f>
        <v>0</v>
      </c>
      <c r="BJ360" s="17" t="s">
        <v>140</v>
      </c>
      <c r="BK360" s="171">
        <f>ROUND(I360*H360,2)</f>
        <v>0</v>
      </c>
      <c r="BL360" s="17" t="s">
        <v>207</v>
      </c>
      <c r="BM360" s="170" t="s">
        <v>750</v>
      </c>
    </row>
    <row r="361" spans="1:65" s="13" customFormat="1">
      <c r="B361" s="172"/>
      <c r="D361" s="173" t="s">
        <v>142</v>
      </c>
      <c r="F361" s="175" t="s">
        <v>751</v>
      </c>
      <c r="H361" s="176">
        <v>5.141</v>
      </c>
      <c r="I361" s="177"/>
      <c r="L361" s="172"/>
      <c r="M361" s="178"/>
      <c r="N361" s="179"/>
      <c r="O361" s="179"/>
      <c r="P361" s="179"/>
      <c r="Q361" s="179"/>
      <c r="R361" s="179"/>
      <c r="S361" s="179"/>
      <c r="T361" s="180"/>
      <c r="AT361" s="174" t="s">
        <v>142</v>
      </c>
      <c r="AU361" s="174" t="s">
        <v>140</v>
      </c>
      <c r="AV361" s="13" t="s">
        <v>140</v>
      </c>
      <c r="AW361" s="13" t="s">
        <v>3</v>
      </c>
      <c r="AX361" s="13" t="s">
        <v>84</v>
      </c>
      <c r="AY361" s="174" t="s">
        <v>132</v>
      </c>
    </row>
    <row r="362" spans="1:65" s="2" customFormat="1" ht="21.75" customHeight="1">
      <c r="A362" s="32"/>
      <c r="B362" s="157"/>
      <c r="C362" s="158" t="s">
        <v>752</v>
      </c>
      <c r="D362" s="158" t="s">
        <v>135</v>
      </c>
      <c r="E362" s="159" t="s">
        <v>753</v>
      </c>
      <c r="F362" s="160" t="s">
        <v>754</v>
      </c>
      <c r="G362" s="161" t="s">
        <v>243</v>
      </c>
      <c r="H362" s="162">
        <v>1E-3</v>
      </c>
      <c r="I362" s="163"/>
      <c r="J362" s="164">
        <f>ROUND(I362*H362,2)</f>
        <v>0</v>
      </c>
      <c r="K362" s="165"/>
      <c r="L362" s="33"/>
      <c r="M362" s="166" t="s">
        <v>1</v>
      </c>
      <c r="N362" s="167" t="s">
        <v>42</v>
      </c>
      <c r="O362" s="58"/>
      <c r="P362" s="168">
        <f>O362*H362</f>
        <v>0</v>
      </c>
      <c r="Q362" s="168">
        <v>0</v>
      </c>
      <c r="R362" s="168">
        <f>Q362*H362</f>
        <v>0</v>
      </c>
      <c r="S362" s="168">
        <v>0</v>
      </c>
      <c r="T362" s="169">
        <f>S362*H362</f>
        <v>0</v>
      </c>
      <c r="U362" s="32"/>
      <c r="V362" s="32"/>
      <c r="W362" s="32"/>
      <c r="X362" s="32"/>
      <c r="Y362" s="32"/>
      <c r="Z362" s="32"/>
      <c r="AA362" s="32"/>
      <c r="AB362" s="32"/>
      <c r="AC362" s="32"/>
      <c r="AD362" s="32"/>
      <c r="AE362" s="32"/>
      <c r="AR362" s="170" t="s">
        <v>207</v>
      </c>
      <c r="AT362" s="170" t="s">
        <v>135</v>
      </c>
      <c r="AU362" s="170" t="s">
        <v>140</v>
      </c>
      <c r="AY362" s="17" t="s">
        <v>132</v>
      </c>
      <c r="BE362" s="171">
        <f>IF(N362="základní",J362,0)</f>
        <v>0</v>
      </c>
      <c r="BF362" s="171">
        <f>IF(N362="snížená",J362,0)</f>
        <v>0</v>
      </c>
      <c r="BG362" s="171">
        <f>IF(N362="zákl. přenesená",J362,0)</f>
        <v>0</v>
      </c>
      <c r="BH362" s="171">
        <f>IF(N362="sníž. přenesená",J362,0)</f>
        <v>0</v>
      </c>
      <c r="BI362" s="171">
        <f>IF(N362="nulová",J362,0)</f>
        <v>0</v>
      </c>
      <c r="BJ362" s="17" t="s">
        <v>140</v>
      </c>
      <c r="BK362" s="171">
        <f>ROUND(I362*H362,2)</f>
        <v>0</v>
      </c>
      <c r="BL362" s="17" t="s">
        <v>207</v>
      </c>
      <c r="BM362" s="170" t="s">
        <v>755</v>
      </c>
    </row>
    <row r="363" spans="1:65" s="2" customFormat="1" ht="21.75" customHeight="1">
      <c r="A363" s="32"/>
      <c r="B363" s="157"/>
      <c r="C363" s="158" t="s">
        <v>756</v>
      </c>
      <c r="D363" s="158" t="s">
        <v>135</v>
      </c>
      <c r="E363" s="159" t="s">
        <v>757</v>
      </c>
      <c r="F363" s="160" t="s">
        <v>758</v>
      </c>
      <c r="G363" s="161" t="s">
        <v>243</v>
      </c>
      <c r="H363" s="162">
        <v>1E-3</v>
      </c>
      <c r="I363" s="163"/>
      <c r="J363" s="164">
        <f>ROUND(I363*H363,2)</f>
        <v>0</v>
      </c>
      <c r="K363" s="165"/>
      <c r="L363" s="33"/>
      <c r="M363" s="166" t="s">
        <v>1</v>
      </c>
      <c r="N363" s="167" t="s">
        <v>42</v>
      </c>
      <c r="O363" s="58"/>
      <c r="P363" s="168">
        <f>O363*H363</f>
        <v>0</v>
      </c>
      <c r="Q363" s="168">
        <v>0</v>
      </c>
      <c r="R363" s="168">
        <f>Q363*H363</f>
        <v>0</v>
      </c>
      <c r="S363" s="168">
        <v>0</v>
      </c>
      <c r="T363" s="169">
        <f>S363*H363</f>
        <v>0</v>
      </c>
      <c r="U363" s="32"/>
      <c r="V363" s="32"/>
      <c r="W363" s="32"/>
      <c r="X363" s="32"/>
      <c r="Y363" s="32"/>
      <c r="Z363" s="32"/>
      <c r="AA363" s="32"/>
      <c r="AB363" s="32"/>
      <c r="AC363" s="32"/>
      <c r="AD363" s="32"/>
      <c r="AE363" s="32"/>
      <c r="AR363" s="170" t="s">
        <v>207</v>
      </c>
      <c r="AT363" s="170" t="s">
        <v>135</v>
      </c>
      <c r="AU363" s="170" t="s">
        <v>140</v>
      </c>
      <c r="AY363" s="17" t="s">
        <v>132</v>
      </c>
      <c r="BE363" s="171">
        <f>IF(N363="základní",J363,0)</f>
        <v>0</v>
      </c>
      <c r="BF363" s="171">
        <f>IF(N363="snížená",J363,0)</f>
        <v>0</v>
      </c>
      <c r="BG363" s="171">
        <f>IF(N363="zákl. přenesená",J363,0)</f>
        <v>0</v>
      </c>
      <c r="BH363" s="171">
        <f>IF(N363="sníž. přenesená",J363,0)</f>
        <v>0</v>
      </c>
      <c r="BI363" s="171">
        <f>IF(N363="nulová",J363,0)</f>
        <v>0</v>
      </c>
      <c r="BJ363" s="17" t="s">
        <v>140</v>
      </c>
      <c r="BK363" s="171">
        <f>ROUND(I363*H363,2)</f>
        <v>0</v>
      </c>
      <c r="BL363" s="17" t="s">
        <v>207</v>
      </c>
      <c r="BM363" s="170" t="s">
        <v>759</v>
      </c>
    </row>
    <row r="364" spans="1:65" s="12" customFormat="1" ht="22.9" customHeight="1">
      <c r="B364" s="144"/>
      <c r="D364" s="145" t="s">
        <v>75</v>
      </c>
      <c r="E364" s="155" t="s">
        <v>760</v>
      </c>
      <c r="F364" s="155" t="s">
        <v>761</v>
      </c>
      <c r="I364" s="147"/>
      <c r="J364" s="156">
        <f>BK364</f>
        <v>0</v>
      </c>
      <c r="L364" s="144"/>
      <c r="M364" s="149"/>
      <c r="N364" s="150"/>
      <c r="O364" s="150"/>
      <c r="P364" s="151">
        <f>SUM(P365:P379)</f>
        <v>0</v>
      </c>
      <c r="Q364" s="150"/>
      <c r="R364" s="151">
        <f>SUM(R365:R379)</f>
        <v>0.95327279999999992</v>
      </c>
      <c r="S364" s="150"/>
      <c r="T364" s="152">
        <f>SUM(T365:T379)</f>
        <v>0</v>
      </c>
      <c r="AR364" s="145" t="s">
        <v>140</v>
      </c>
      <c r="AT364" s="153" t="s">
        <v>75</v>
      </c>
      <c r="AU364" s="153" t="s">
        <v>84</v>
      </c>
      <c r="AY364" s="145" t="s">
        <v>132</v>
      </c>
      <c r="BK364" s="154">
        <f>SUM(BK365:BK379)</f>
        <v>0</v>
      </c>
    </row>
    <row r="365" spans="1:65" s="2" customFormat="1" ht="21.75" customHeight="1">
      <c r="A365" s="32"/>
      <c r="B365" s="157"/>
      <c r="C365" s="158" t="s">
        <v>762</v>
      </c>
      <c r="D365" s="158" t="s">
        <v>135</v>
      </c>
      <c r="E365" s="159" t="s">
        <v>763</v>
      </c>
      <c r="F365" s="160" t="s">
        <v>764</v>
      </c>
      <c r="G365" s="161" t="s">
        <v>306</v>
      </c>
      <c r="H365" s="162">
        <v>9.1199999999999992</v>
      </c>
      <c r="I365" s="163"/>
      <c r="J365" s="164">
        <f>ROUND(I365*H365,2)</f>
        <v>0</v>
      </c>
      <c r="K365" s="165"/>
      <c r="L365" s="33"/>
      <c r="M365" s="166" t="s">
        <v>1</v>
      </c>
      <c r="N365" s="167" t="s">
        <v>42</v>
      </c>
      <c r="O365" s="58"/>
      <c r="P365" s="168">
        <f>O365*H365</f>
        <v>0</v>
      </c>
      <c r="Q365" s="168">
        <v>3.5E-4</v>
      </c>
      <c r="R365" s="168">
        <f>Q365*H365</f>
        <v>3.1919999999999995E-3</v>
      </c>
      <c r="S365" s="168">
        <v>0</v>
      </c>
      <c r="T365" s="169">
        <f>S365*H365</f>
        <v>0</v>
      </c>
      <c r="U365" s="32"/>
      <c r="V365" s="32"/>
      <c r="W365" s="32"/>
      <c r="X365" s="32"/>
      <c r="Y365" s="32"/>
      <c r="Z365" s="32"/>
      <c r="AA365" s="32"/>
      <c r="AB365" s="32"/>
      <c r="AC365" s="32"/>
      <c r="AD365" s="32"/>
      <c r="AE365" s="32"/>
      <c r="AR365" s="170" t="s">
        <v>207</v>
      </c>
      <c r="AT365" s="170" t="s">
        <v>135</v>
      </c>
      <c r="AU365" s="170" t="s">
        <v>140</v>
      </c>
      <c r="AY365" s="17" t="s">
        <v>132</v>
      </c>
      <c r="BE365" s="171">
        <f>IF(N365="základní",J365,0)</f>
        <v>0</v>
      </c>
      <c r="BF365" s="171">
        <f>IF(N365="snížená",J365,0)</f>
        <v>0</v>
      </c>
      <c r="BG365" s="171">
        <f>IF(N365="zákl. přenesená",J365,0)</f>
        <v>0</v>
      </c>
      <c r="BH365" s="171">
        <f>IF(N365="sníž. přenesená",J365,0)</f>
        <v>0</v>
      </c>
      <c r="BI365" s="171">
        <f>IF(N365="nulová",J365,0)</f>
        <v>0</v>
      </c>
      <c r="BJ365" s="17" t="s">
        <v>140</v>
      </c>
      <c r="BK365" s="171">
        <f>ROUND(I365*H365,2)</f>
        <v>0</v>
      </c>
      <c r="BL365" s="17" t="s">
        <v>207</v>
      </c>
      <c r="BM365" s="170" t="s">
        <v>765</v>
      </c>
    </row>
    <row r="366" spans="1:65" s="13" customFormat="1">
      <c r="B366" s="172"/>
      <c r="D366" s="173" t="s">
        <v>142</v>
      </c>
      <c r="E366" s="174" t="s">
        <v>1</v>
      </c>
      <c r="F366" s="175" t="s">
        <v>766</v>
      </c>
      <c r="H366" s="176">
        <v>9.1199999999999992</v>
      </c>
      <c r="I366" s="177"/>
      <c r="L366" s="172"/>
      <c r="M366" s="178"/>
      <c r="N366" s="179"/>
      <c r="O366" s="179"/>
      <c r="P366" s="179"/>
      <c r="Q366" s="179"/>
      <c r="R366" s="179"/>
      <c r="S366" s="179"/>
      <c r="T366" s="180"/>
      <c r="AT366" s="174" t="s">
        <v>142</v>
      </c>
      <c r="AU366" s="174" t="s">
        <v>140</v>
      </c>
      <c r="AV366" s="13" t="s">
        <v>140</v>
      </c>
      <c r="AW366" s="13" t="s">
        <v>33</v>
      </c>
      <c r="AX366" s="13" t="s">
        <v>76</v>
      </c>
      <c r="AY366" s="174" t="s">
        <v>132</v>
      </c>
    </row>
    <row r="367" spans="1:65" s="14" customFormat="1">
      <c r="B367" s="181"/>
      <c r="D367" s="173" t="s">
        <v>142</v>
      </c>
      <c r="E367" s="182" t="s">
        <v>1</v>
      </c>
      <c r="F367" s="183" t="s">
        <v>144</v>
      </c>
      <c r="H367" s="184">
        <v>9.1199999999999992</v>
      </c>
      <c r="I367" s="185"/>
      <c r="L367" s="181"/>
      <c r="M367" s="186"/>
      <c r="N367" s="187"/>
      <c r="O367" s="187"/>
      <c r="P367" s="187"/>
      <c r="Q367" s="187"/>
      <c r="R367" s="187"/>
      <c r="S367" s="187"/>
      <c r="T367" s="188"/>
      <c r="AT367" s="182" t="s">
        <v>142</v>
      </c>
      <c r="AU367" s="182" t="s">
        <v>140</v>
      </c>
      <c r="AV367" s="14" t="s">
        <v>139</v>
      </c>
      <c r="AW367" s="14" t="s">
        <v>33</v>
      </c>
      <c r="AX367" s="14" t="s">
        <v>84</v>
      </c>
      <c r="AY367" s="182" t="s">
        <v>132</v>
      </c>
    </row>
    <row r="368" spans="1:65" s="2" customFormat="1" ht="16.5" customHeight="1">
      <c r="A368" s="32"/>
      <c r="B368" s="157"/>
      <c r="C368" s="196" t="s">
        <v>767</v>
      </c>
      <c r="D368" s="196" t="s">
        <v>208</v>
      </c>
      <c r="E368" s="197" t="s">
        <v>768</v>
      </c>
      <c r="F368" s="198" t="s">
        <v>769</v>
      </c>
      <c r="G368" s="199" t="s">
        <v>205</v>
      </c>
      <c r="H368" s="200">
        <v>25.08</v>
      </c>
      <c r="I368" s="201"/>
      <c r="J368" s="202">
        <f>ROUND(I368*H368,2)</f>
        <v>0</v>
      </c>
      <c r="K368" s="203"/>
      <c r="L368" s="204"/>
      <c r="M368" s="205" t="s">
        <v>1</v>
      </c>
      <c r="N368" s="206" t="s">
        <v>42</v>
      </c>
      <c r="O368" s="58"/>
      <c r="P368" s="168">
        <f>O368*H368</f>
        <v>0</v>
      </c>
      <c r="Q368" s="168">
        <v>0</v>
      </c>
      <c r="R368" s="168">
        <f>Q368*H368</f>
        <v>0</v>
      </c>
      <c r="S368" s="168">
        <v>0</v>
      </c>
      <c r="T368" s="169">
        <f>S368*H368</f>
        <v>0</v>
      </c>
      <c r="U368" s="32"/>
      <c r="V368" s="32"/>
      <c r="W368" s="32"/>
      <c r="X368" s="32"/>
      <c r="Y368" s="32"/>
      <c r="Z368" s="32"/>
      <c r="AA368" s="32"/>
      <c r="AB368" s="32"/>
      <c r="AC368" s="32"/>
      <c r="AD368" s="32"/>
      <c r="AE368" s="32"/>
      <c r="AR368" s="170" t="s">
        <v>291</v>
      </c>
      <c r="AT368" s="170" t="s">
        <v>208</v>
      </c>
      <c r="AU368" s="170" t="s">
        <v>140</v>
      </c>
      <c r="AY368" s="17" t="s">
        <v>132</v>
      </c>
      <c r="BE368" s="171">
        <f>IF(N368="základní",J368,0)</f>
        <v>0</v>
      </c>
      <c r="BF368" s="171">
        <f>IF(N368="snížená",J368,0)</f>
        <v>0</v>
      </c>
      <c r="BG368" s="171">
        <f>IF(N368="zákl. přenesená",J368,0)</f>
        <v>0</v>
      </c>
      <c r="BH368" s="171">
        <f>IF(N368="sníž. přenesená",J368,0)</f>
        <v>0</v>
      </c>
      <c r="BI368" s="171">
        <f>IF(N368="nulová",J368,0)</f>
        <v>0</v>
      </c>
      <c r="BJ368" s="17" t="s">
        <v>140</v>
      </c>
      <c r="BK368" s="171">
        <f>ROUND(I368*H368,2)</f>
        <v>0</v>
      </c>
      <c r="BL368" s="17" t="s">
        <v>207</v>
      </c>
      <c r="BM368" s="170" t="s">
        <v>770</v>
      </c>
    </row>
    <row r="369" spans="1:65" s="13" customFormat="1">
      <c r="B369" s="172"/>
      <c r="D369" s="173" t="s">
        <v>142</v>
      </c>
      <c r="E369" s="174" t="s">
        <v>1</v>
      </c>
      <c r="F369" s="175" t="s">
        <v>771</v>
      </c>
      <c r="H369" s="176">
        <v>25.08</v>
      </c>
      <c r="I369" s="177"/>
      <c r="L369" s="172"/>
      <c r="M369" s="178"/>
      <c r="N369" s="179"/>
      <c r="O369" s="179"/>
      <c r="P369" s="179"/>
      <c r="Q369" s="179"/>
      <c r="R369" s="179"/>
      <c r="S369" s="179"/>
      <c r="T369" s="180"/>
      <c r="AT369" s="174" t="s">
        <v>142</v>
      </c>
      <c r="AU369" s="174" t="s">
        <v>140</v>
      </c>
      <c r="AV369" s="13" t="s">
        <v>140</v>
      </c>
      <c r="AW369" s="13" t="s">
        <v>33</v>
      </c>
      <c r="AX369" s="13" t="s">
        <v>84</v>
      </c>
      <c r="AY369" s="174" t="s">
        <v>132</v>
      </c>
    </row>
    <row r="370" spans="1:65" s="2" customFormat="1" ht="21.75" customHeight="1">
      <c r="A370" s="32"/>
      <c r="B370" s="157"/>
      <c r="C370" s="158" t="s">
        <v>772</v>
      </c>
      <c r="D370" s="158" t="s">
        <v>135</v>
      </c>
      <c r="E370" s="159" t="s">
        <v>773</v>
      </c>
      <c r="F370" s="160" t="s">
        <v>774</v>
      </c>
      <c r="G370" s="161" t="s">
        <v>138</v>
      </c>
      <c r="H370" s="162">
        <v>18.64</v>
      </c>
      <c r="I370" s="163"/>
      <c r="J370" s="164">
        <f>ROUND(I370*H370,2)</f>
        <v>0</v>
      </c>
      <c r="K370" s="165"/>
      <c r="L370" s="33"/>
      <c r="M370" s="166" t="s">
        <v>1</v>
      </c>
      <c r="N370" s="167" t="s">
        <v>42</v>
      </c>
      <c r="O370" s="58"/>
      <c r="P370" s="168">
        <f>O370*H370</f>
        <v>0</v>
      </c>
      <c r="Q370" s="168">
        <v>3.3619999999999997E-2</v>
      </c>
      <c r="R370" s="168">
        <f>Q370*H370</f>
        <v>0.62667679999999992</v>
      </c>
      <c r="S370" s="168">
        <v>0</v>
      </c>
      <c r="T370" s="169">
        <f>S370*H370</f>
        <v>0</v>
      </c>
      <c r="U370" s="32"/>
      <c r="V370" s="32"/>
      <c r="W370" s="32"/>
      <c r="X370" s="32"/>
      <c r="Y370" s="32"/>
      <c r="Z370" s="32"/>
      <c r="AA370" s="32"/>
      <c r="AB370" s="32"/>
      <c r="AC370" s="32"/>
      <c r="AD370" s="32"/>
      <c r="AE370" s="32"/>
      <c r="AR370" s="170" t="s">
        <v>207</v>
      </c>
      <c r="AT370" s="170" t="s">
        <v>135</v>
      </c>
      <c r="AU370" s="170" t="s">
        <v>140</v>
      </c>
      <c r="AY370" s="17" t="s">
        <v>132</v>
      </c>
      <c r="BE370" s="171">
        <f>IF(N370="základní",J370,0)</f>
        <v>0</v>
      </c>
      <c r="BF370" s="171">
        <f>IF(N370="snížená",J370,0)</f>
        <v>0</v>
      </c>
      <c r="BG370" s="171">
        <f>IF(N370="zákl. přenesená",J370,0)</f>
        <v>0</v>
      </c>
      <c r="BH370" s="171">
        <f>IF(N370="sníž. přenesená",J370,0)</f>
        <v>0</v>
      </c>
      <c r="BI370" s="171">
        <f>IF(N370="nulová",J370,0)</f>
        <v>0</v>
      </c>
      <c r="BJ370" s="17" t="s">
        <v>140</v>
      </c>
      <c r="BK370" s="171">
        <f>ROUND(I370*H370,2)</f>
        <v>0</v>
      </c>
      <c r="BL370" s="17" t="s">
        <v>207</v>
      </c>
      <c r="BM370" s="170" t="s">
        <v>775</v>
      </c>
    </row>
    <row r="371" spans="1:65" s="13" customFormat="1">
      <c r="B371" s="172"/>
      <c r="D371" s="173" t="s">
        <v>142</v>
      </c>
      <c r="E371" s="174" t="s">
        <v>1</v>
      </c>
      <c r="F371" s="175" t="s">
        <v>776</v>
      </c>
      <c r="H371" s="176">
        <v>16.84</v>
      </c>
      <c r="I371" s="177"/>
      <c r="L371" s="172"/>
      <c r="M371" s="178"/>
      <c r="N371" s="179"/>
      <c r="O371" s="179"/>
      <c r="P371" s="179"/>
      <c r="Q371" s="179"/>
      <c r="R371" s="179"/>
      <c r="S371" s="179"/>
      <c r="T371" s="180"/>
      <c r="AT371" s="174" t="s">
        <v>142</v>
      </c>
      <c r="AU371" s="174" t="s">
        <v>140</v>
      </c>
      <c r="AV371" s="13" t="s">
        <v>140</v>
      </c>
      <c r="AW371" s="13" t="s">
        <v>33</v>
      </c>
      <c r="AX371" s="13" t="s">
        <v>76</v>
      </c>
      <c r="AY371" s="174" t="s">
        <v>132</v>
      </c>
    </row>
    <row r="372" spans="1:65" s="13" customFormat="1">
      <c r="B372" s="172"/>
      <c r="D372" s="173" t="s">
        <v>142</v>
      </c>
      <c r="E372" s="174" t="s">
        <v>1</v>
      </c>
      <c r="F372" s="175" t="s">
        <v>777</v>
      </c>
      <c r="H372" s="176">
        <v>1.8</v>
      </c>
      <c r="I372" s="177"/>
      <c r="L372" s="172"/>
      <c r="M372" s="178"/>
      <c r="N372" s="179"/>
      <c r="O372" s="179"/>
      <c r="P372" s="179"/>
      <c r="Q372" s="179"/>
      <c r="R372" s="179"/>
      <c r="S372" s="179"/>
      <c r="T372" s="180"/>
      <c r="AT372" s="174" t="s">
        <v>142</v>
      </c>
      <c r="AU372" s="174" t="s">
        <v>140</v>
      </c>
      <c r="AV372" s="13" t="s">
        <v>140</v>
      </c>
      <c r="AW372" s="13" t="s">
        <v>33</v>
      </c>
      <c r="AX372" s="13" t="s">
        <v>76</v>
      </c>
      <c r="AY372" s="174" t="s">
        <v>132</v>
      </c>
    </row>
    <row r="373" spans="1:65" s="14" customFormat="1">
      <c r="B373" s="181"/>
      <c r="D373" s="173" t="s">
        <v>142</v>
      </c>
      <c r="E373" s="182" t="s">
        <v>1</v>
      </c>
      <c r="F373" s="183" t="s">
        <v>144</v>
      </c>
      <c r="H373" s="184">
        <v>18.64</v>
      </c>
      <c r="I373" s="185"/>
      <c r="L373" s="181"/>
      <c r="M373" s="186"/>
      <c r="N373" s="187"/>
      <c r="O373" s="187"/>
      <c r="P373" s="187"/>
      <c r="Q373" s="187"/>
      <c r="R373" s="187"/>
      <c r="S373" s="187"/>
      <c r="T373" s="188"/>
      <c r="AT373" s="182" t="s">
        <v>142</v>
      </c>
      <c r="AU373" s="182" t="s">
        <v>140</v>
      </c>
      <c r="AV373" s="14" t="s">
        <v>139</v>
      </c>
      <c r="AW373" s="14" t="s">
        <v>33</v>
      </c>
      <c r="AX373" s="14" t="s">
        <v>84</v>
      </c>
      <c r="AY373" s="182" t="s">
        <v>132</v>
      </c>
    </row>
    <row r="374" spans="1:65" s="2" customFormat="1" ht="21.75" customHeight="1">
      <c r="A374" s="32"/>
      <c r="B374" s="157"/>
      <c r="C374" s="196" t="s">
        <v>778</v>
      </c>
      <c r="D374" s="196" t="s">
        <v>208</v>
      </c>
      <c r="E374" s="197" t="s">
        <v>779</v>
      </c>
      <c r="F374" s="198" t="s">
        <v>780</v>
      </c>
      <c r="G374" s="199" t="s">
        <v>138</v>
      </c>
      <c r="H374" s="200">
        <v>20.504000000000001</v>
      </c>
      <c r="I374" s="201"/>
      <c r="J374" s="202">
        <f>ROUND(I374*H374,2)</f>
        <v>0</v>
      </c>
      <c r="K374" s="203"/>
      <c r="L374" s="204"/>
      <c r="M374" s="205" t="s">
        <v>1</v>
      </c>
      <c r="N374" s="206" t="s">
        <v>42</v>
      </c>
      <c r="O374" s="58"/>
      <c r="P374" s="168">
        <f>O374*H374</f>
        <v>0</v>
      </c>
      <c r="Q374" s="168">
        <v>1.55E-2</v>
      </c>
      <c r="R374" s="168">
        <f>Q374*H374</f>
        <v>0.31781200000000004</v>
      </c>
      <c r="S374" s="168">
        <v>0</v>
      </c>
      <c r="T374" s="169">
        <f>S374*H374</f>
        <v>0</v>
      </c>
      <c r="U374" s="32"/>
      <c r="V374" s="32"/>
      <c r="W374" s="32"/>
      <c r="X374" s="32"/>
      <c r="Y374" s="32"/>
      <c r="Z374" s="32"/>
      <c r="AA374" s="32"/>
      <c r="AB374" s="32"/>
      <c r="AC374" s="32"/>
      <c r="AD374" s="32"/>
      <c r="AE374" s="32"/>
      <c r="AR374" s="170" t="s">
        <v>291</v>
      </c>
      <c r="AT374" s="170" t="s">
        <v>208</v>
      </c>
      <c r="AU374" s="170" t="s">
        <v>140</v>
      </c>
      <c r="AY374" s="17" t="s">
        <v>132</v>
      </c>
      <c r="BE374" s="171">
        <f>IF(N374="základní",J374,0)</f>
        <v>0</v>
      </c>
      <c r="BF374" s="171">
        <f>IF(N374="snížená",J374,0)</f>
        <v>0</v>
      </c>
      <c r="BG374" s="171">
        <f>IF(N374="zákl. přenesená",J374,0)</f>
        <v>0</v>
      </c>
      <c r="BH374" s="171">
        <f>IF(N374="sníž. přenesená",J374,0)</f>
        <v>0</v>
      </c>
      <c r="BI374" s="171">
        <f>IF(N374="nulová",J374,0)</f>
        <v>0</v>
      </c>
      <c r="BJ374" s="17" t="s">
        <v>140</v>
      </c>
      <c r="BK374" s="171">
        <f>ROUND(I374*H374,2)</f>
        <v>0</v>
      </c>
      <c r="BL374" s="17" t="s">
        <v>207</v>
      </c>
      <c r="BM374" s="170" t="s">
        <v>781</v>
      </c>
    </row>
    <row r="375" spans="1:65" s="13" customFormat="1">
      <c r="B375" s="172"/>
      <c r="D375" s="173" t="s">
        <v>142</v>
      </c>
      <c r="E375" s="174" t="s">
        <v>1</v>
      </c>
      <c r="F375" s="175" t="s">
        <v>782</v>
      </c>
      <c r="H375" s="176">
        <v>20.504000000000001</v>
      </c>
      <c r="I375" s="177"/>
      <c r="L375" s="172"/>
      <c r="M375" s="178"/>
      <c r="N375" s="179"/>
      <c r="O375" s="179"/>
      <c r="P375" s="179"/>
      <c r="Q375" s="179"/>
      <c r="R375" s="179"/>
      <c r="S375" s="179"/>
      <c r="T375" s="180"/>
      <c r="AT375" s="174" t="s">
        <v>142</v>
      </c>
      <c r="AU375" s="174" t="s">
        <v>140</v>
      </c>
      <c r="AV375" s="13" t="s">
        <v>140</v>
      </c>
      <c r="AW375" s="13" t="s">
        <v>33</v>
      </c>
      <c r="AX375" s="13" t="s">
        <v>84</v>
      </c>
      <c r="AY375" s="174" t="s">
        <v>132</v>
      </c>
    </row>
    <row r="376" spans="1:65" s="2" customFormat="1" ht="16.5" customHeight="1">
      <c r="A376" s="32"/>
      <c r="B376" s="157"/>
      <c r="C376" s="158" t="s">
        <v>783</v>
      </c>
      <c r="D376" s="158" t="s">
        <v>135</v>
      </c>
      <c r="E376" s="159" t="s">
        <v>784</v>
      </c>
      <c r="F376" s="160" t="s">
        <v>785</v>
      </c>
      <c r="G376" s="161" t="s">
        <v>138</v>
      </c>
      <c r="H376" s="162">
        <v>18.64</v>
      </c>
      <c r="I376" s="163"/>
      <c r="J376" s="164">
        <f>ROUND(I376*H376,2)</f>
        <v>0</v>
      </c>
      <c r="K376" s="165"/>
      <c r="L376" s="33"/>
      <c r="M376" s="166" t="s">
        <v>1</v>
      </c>
      <c r="N376" s="167" t="s">
        <v>42</v>
      </c>
      <c r="O376" s="58"/>
      <c r="P376" s="168">
        <f>O376*H376</f>
        <v>0</v>
      </c>
      <c r="Q376" s="168">
        <v>2.9999999999999997E-4</v>
      </c>
      <c r="R376" s="168">
        <f>Q376*H376</f>
        <v>5.5919999999999997E-3</v>
      </c>
      <c r="S376" s="168">
        <v>0</v>
      </c>
      <c r="T376" s="169">
        <f>S376*H376</f>
        <v>0</v>
      </c>
      <c r="U376" s="32"/>
      <c r="V376" s="32"/>
      <c r="W376" s="32"/>
      <c r="X376" s="32"/>
      <c r="Y376" s="32"/>
      <c r="Z376" s="32"/>
      <c r="AA376" s="32"/>
      <c r="AB376" s="32"/>
      <c r="AC376" s="32"/>
      <c r="AD376" s="32"/>
      <c r="AE376" s="32"/>
      <c r="AR376" s="170" t="s">
        <v>207</v>
      </c>
      <c r="AT376" s="170" t="s">
        <v>135</v>
      </c>
      <c r="AU376" s="170" t="s">
        <v>140</v>
      </c>
      <c r="AY376" s="17" t="s">
        <v>132</v>
      </c>
      <c r="BE376" s="171">
        <f>IF(N376="základní",J376,0)</f>
        <v>0</v>
      </c>
      <c r="BF376" s="171">
        <f>IF(N376="snížená",J376,0)</f>
        <v>0</v>
      </c>
      <c r="BG376" s="171">
        <f>IF(N376="zákl. přenesená",J376,0)</f>
        <v>0</v>
      </c>
      <c r="BH376" s="171">
        <f>IF(N376="sníž. přenesená",J376,0)</f>
        <v>0</v>
      </c>
      <c r="BI376" s="171">
        <f>IF(N376="nulová",J376,0)</f>
        <v>0</v>
      </c>
      <c r="BJ376" s="17" t="s">
        <v>140</v>
      </c>
      <c r="BK376" s="171">
        <f>ROUND(I376*H376,2)</f>
        <v>0</v>
      </c>
      <c r="BL376" s="17" t="s">
        <v>207</v>
      </c>
      <c r="BM376" s="170" t="s">
        <v>786</v>
      </c>
    </row>
    <row r="377" spans="1:65" s="2" customFormat="1" ht="21.75" customHeight="1">
      <c r="A377" s="32"/>
      <c r="B377" s="157"/>
      <c r="C377" s="158" t="s">
        <v>787</v>
      </c>
      <c r="D377" s="158" t="s">
        <v>135</v>
      </c>
      <c r="E377" s="159" t="s">
        <v>788</v>
      </c>
      <c r="F377" s="160" t="s">
        <v>789</v>
      </c>
      <c r="G377" s="161" t="s">
        <v>243</v>
      </c>
      <c r="H377" s="162">
        <v>0.95299999999999996</v>
      </c>
      <c r="I377" s="163"/>
      <c r="J377" s="164">
        <f>ROUND(I377*H377,2)</f>
        <v>0</v>
      </c>
      <c r="K377" s="165"/>
      <c r="L377" s="33"/>
      <c r="M377" s="166" t="s">
        <v>1</v>
      </c>
      <c r="N377" s="167" t="s">
        <v>42</v>
      </c>
      <c r="O377" s="58"/>
      <c r="P377" s="168">
        <f>O377*H377</f>
        <v>0</v>
      </c>
      <c r="Q377" s="168">
        <v>0</v>
      </c>
      <c r="R377" s="168">
        <f>Q377*H377</f>
        <v>0</v>
      </c>
      <c r="S377" s="168">
        <v>0</v>
      </c>
      <c r="T377" s="169">
        <f>S377*H377</f>
        <v>0</v>
      </c>
      <c r="U377" s="32"/>
      <c r="V377" s="32"/>
      <c r="W377" s="32"/>
      <c r="X377" s="32"/>
      <c r="Y377" s="32"/>
      <c r="Z377" s="32"/>
      <c r="AA377" s="32"/>
      <c r="AB377" s="32"/>
      <c r="AC377" s="32"/>
      <c r="AD377" s="32"/>
      <c r="AE377" s="32"/>
      <c r="AR377" s="170" t="s">
        <v>207</v>
      </c>
      <c r="AT377" s="170" t="s">
        <v>135</v>
      </c>
      <c r="AU377" s="170" t="s">
        <v>140</v>
      </c>
      <c r="AY377" s="17" t="s">
        <v>132</v>
      </c>
      <c r="BE377" s="171">
        <f>IF(N377="základní",J377,0)</f>
        <v>0</v>
      </c>
      <c r="BF377" s="171">
        <f>IF(N377="snížená",J377,0)</f>
        <v>0</v>
      </c>
      <c r="BG377" s="171">
        <f>IF(N377="zákl. přenesená",J377,0)</f>
        <v>0</v>
      </c>
      <c r="BH377" s="171">
        <f>IF(N377="sníž. přenesená",J377,0)</f>
        <v>0</v>
      </c>
      <c r="BI377" s="171">
        <f>IF(N377="nulová",J377,0)</f>
        <v>0</v>
      </c>
      <c r="BJ377" s="17" t="s">
        <v>140</v>
      </c>
      <c r="BK377" s="171">
        <f>ROUND(I377*H377,2)</f>
        <v>0</v>
      </c>
      <c r="BL377" s="17" t="s">
        <v>207</v>
      </c>
      <c r="BM377" s="170" t="s">
        <v>790</v>
      </c>
    </row>
    <row r="378" spans="1:65" s="2" customFormat="1" ht="21.75" customHeight="1">
      <c r="A378" s="32"/>
      <c r="B378" s="157"/>
      <c r="C378" s="158" t="s">
        <v>791</v>
      </c>
      <c r="D378" s="158" t="s">
        <v>135</v>
      </c>
      <c r="E378" s="159" t="s">
        <v>792</v>
      </c>
      <c r="F378" s="160" t="s">
        <v>793</v>
      </c>
      <c r="G378" s="161" t="s">
        <v>243</v>
      </c>
      <c r="H378" s="162">
        <v>0.95299999999999996</v>
      </c>
      <c r="I378" s="163"/>
      <c r="J378" s="164">
        <f>ROUND(I378*H378,2)</f>
        <v>0</v>
      </c>
      <c r="K378" s="165"/>
      <c r="L378" s="33"/>
      <c r="M378" s="166" t="s">
        <v>1</v>
      </c>
      <c r="N378" s="167" t="s">
        <v>42</v>
      </c>
      <c r="O378" s="58"/>
      <c r="P378" s="168">
        <f>O378*H378</f>
        <v>0</v>
      </c>
      <c r="Q378" s="168">
        <v>0</v>
      </c>
      <c r="R378" s="168">
        <f>Q378*H378</f>
        <v>0</v>
      </c>
      <c r="S378" s="168">
        <v>0</v>
      </c>
      <c r="T378" s="169">
        <f>S378*H378</f>
        <v>0</v>
      </c>
      <c r="U378" s="32"/>
      <c r="V378" s="32"/>
      <c r="W378" s="32"/>
      <c r="X378" s="32"/>
      <c r="Y378" s="32"/>
      <c r="Z378" s="32"/>
      <c r="AA378" s="32"/>
      <c r="AB378" s="32"/>
      <c r="AC378" s="32"/>
      <c r="AD378" s="32"/>
      <c r="AE378" s="32"/>
      <c r="AR378" s="170" t="s">
        <v>207</v>
      </c>
      <c r="AT378" s="170" t="s">
        <v>135</v>
      </c>
      <c r="AU378" s="170" t="s">
        <v>140</v>
      </c>
      <c r="AY378" s="17" t="s">
        <v>132</v>
      </c>
      <c r="BE378" s="171">
        <f>IF(N378="základní",J378,0)</f>
        <v>0</v>
      </c>
      <c r="BF378" s="171">
        <f>IF(N378="snížená",J378,0)</f>
        <v>0</v>
      </c>
      <c r="BG378" s="171">
        <f>IF(N378="zákl. přenesená",J378,0)</f>
        <v>0</v>
      </c>
      <c r="BH378" s="171">
        <f>IF(N378="sníž. přenesená",J378,0)</f>
        <v>0</v>
      </c>
      <c r="BI378" s="171">
        <f>IF(N378="nulová",J378,0)</f>
        <v>0</v>
      </c>
      <c r="BJ378" s="17" t="s">
        <v>140</v>
      </c>
      <c r="BK378" s="171">
        <f>ROUND(I378*H378,2)</f>
        <v>0</v>
      </c>
      <c r="BL378" s="17" t="s">
        <v>207</v>
      </c>
      <c r="BM378" s="170" t="s">
        <v>794</v>
      </c>
    </row>
    <row r="379" spans="1:65" s="2" customFormat="1" ht="16.5" customHeight="1">
      <c r="A379" s="32"/>
      <c r="B379" s="157"/>
      <c r="C379" s="158" t="s">
        <v>795</v>
      </c>
      <c r="D379" s="158" t="s">
        <v>135</v>
      </c>
      <c r="E379" s="159" t="s">
        <v>796</v>
      </c>
      <c r="F379" s="160" t="s">
        <v>797</v>
      </c>
      <c r="G379" s="161" t="s">
        <v>486</v>
      </c>
      <c r="H379" s="162">
        <v>1</v>
      </c>
      <c r="I379" s="163"/>
      <c r="J379" s="164">
        <f>ROUND(I379*H379,2)</f>
        <v>0</v>
      </c>
      <c r="K379" s="165"/>
      <c r="L379" s="33"/>
      <c r="M379" s="166" t="s">
        <v>1</v>
      </c>
      <c r="N379" s="167" t="s">
        <v>42</v>
      </c>
      <c r="O379" s="58"/>
      <c r="P379" s="168">
        <f>O379*H379</f>
        <v>0</v>
      </c>
      <c r="Q379" s="168">
        <v>0</v>
      </c>
      <c r="R379" s="168">
        <f>Q379*H379</f>
        <v>0</v>
      </c>
      <c r="S379" s="168">
        <v>0</v>
      </c>
      <c r="T379" s="169">
        <f>S379*H379</f>
        <v>0</v>
      </c>
      <c r="U379" s="32"/>
      <c r="V379" s="32"/>
      <c r="W379" s="32"/>
      <c r="X379" s="32"/>
      <c r="Y379" s="32"/>
      <c r="Z379" s="32"/>
      <c r="AA379" s="32"/>
      <c r="AB379" s="32"/>
      <c r="AC379" s="32"/>
      <c r="AD379" s="32"/>
      <c r="AE379" s="32"/>
      <c r="AR379" s="170" t="s">
        <v>207</v>
      </c>
      <c r="AT379" s="170" t="s">
        <v>135</v>
      </c>
      <c r="AU379" s="170" t="s">
        <v>140</v>
      </c>
      <c r="AY379" s="17" t="s">
        <v>132</v>
      </c>
      <c r="BE379" s="171">
        <f>IF(N379="základní",J379,0)</f>
        <v>0</v>
      </c>
      <c r="BF379" s="171">
        <f>IF(N379="snížená",J379,0)</f>
        <v>0</v>
      </c>
      <c r="BG379" s="171">
        <f>IF(N379="zákl. přenesená",J379,0)</f>
        <v>0</v>
      </c>
      <c r="BH379" s="171">
        <f>IF(N379="sníž. přenesená",J379,0)</f>
        <v>0</v>
      </c>
      <c r="BI379" s="171">
        <f>IF(N379="nulová",J379,0)</f>
        <v>0</v>
      </c>
      <c r="BJ379" s="17" t="s">
        <v>140</v>
      </c>
      <c r="BK379" s="171">
        <f>ROUND(I379*H379,2)</f>
        <v>0</v>
      </c>
      <c r="BL379" s="17" t="s">
        <v>207</v>
      </c>
      <c r="BM379" s="170" t="s">
        <v>798</v>
      </c>
    </row>
    <row r="380" spans="1:65" s="12" customFormat="1" ht="22.9" customHeight="1">
      <c r="B380" s="144"/>
      <c r="D380" s="145" t="s">
        <v>75</v>
      </c>
      <c r="E380" s="155" t="s">
        <v>799</v>
      </c>
      <c r="F380" s="155" t="s">
        <v>800</v>
      </c>
      <c r="I380" s="147"/>
      <c r="J380" s="156">
        <f>BK380</f>
        <v>0</v>
      </c>
      <c r="L380" s="144"/>
      <c r="M380" s="149"/>
      <c r="N380" s="150"/>
      <c r="O380" s="150"/>
      <c r="P380" s="151">
        <f>SUM(P381:P385)</f>
        <v>0</v>
      </c>
      <c r="Q380" s="150"/>
      <c r="R380" s="151">
        <f>SUM(R381:R385)</f>
        <v>1.6169999999999999E-3</v>
      </c>
      <c r="S380" s="150"/>
      <c r="T380" s="152">
        <f>SUM(T381:T385)</f>
        <v>0</v>
      </c>
      <c r="AR380" s="145" t="s">
        <v>140</v>
      </c>
      <c r="AT380" s="153" t="s">
        <v>75</v>
      </c>
      <c r="AU380" s="153" t="s">
        <v>84</v>
      </c>
      <c r="AY380" s="145" t="s">
        <v>132</v>
      </c>
      <c r="BK380" s="154">
        <f>SUM(BK381:BK385)</f>
        <v>0</v>
      </c>
    </row>
    <row r="381" spans="1:65" s="2" customFormat="1" ht="21.75" customHeight="1">
      <c r="A381" s="32"/>
      <c r="B381" s="157"/>
      <c r="C381" s="158" t="s">
        <v>801</v>
      </c>
      <c r="D381" s="158" t="s">
        <v>135</v>
      </c>
      <c r="E381" s="159" t="s">
        <v>802</v>
      </c>
      <c r="F381" s="160" t="s">
        <v>803</v>
      </c>
      <c r="G381" s="161" t="s">
        <v>138</v>
      </c>
      <c r="H381" s="162">
        <v>4.9000000000000004</v>
      </c>
      <c r="I381" s="163"/>
      <c r="J381" s="164">
        <f>ROUND(I381*H381,2)</f>
        <v>0</v>
      </c>
      <c r="K381" s="165"/>
      <c r="L381" s="33"/>
      <c r="M381" s="166" t="s">
        <v>1</v>
      </c>
      <c r="N381" s="167" t="s">
        <v>42</v>
      </c>
      <c r="O381" s="58"/>
      <c r="P381" s="168">
        <f>O381*H381</f>
        <v>0</v>
      </c>
      <c r="Q381" s="168">
        <v>6.9999999999999994E-5</v>
      </c>
      <c r="R381" s="168">
        <f>Q381*H381</f>
        <v>3.4299999999999999E-4</v>
      </c>
      <c r="S381" s="168">
        <v>0</v>
      </c>
      <c r="T381" s="169">
        <f>S381*H381</f>
        <v>0</v>
      </c>
      <c r="U381" s="32"/>
      <c r="V381" s="32"/>
      <c r="W381" s="32"/>
      <c r="X381" s="32"/>
      <c r="Y381" s="32"/>
      <c r="Z381" s="32"/>
      <c r="AA381" s="32"/>
      <c r="AB381" s="32"/>
      <c r="AC381" s="32"/>
      <c r="AD381" s="32"/>
      <c r="AE381" s="32"/>
      <c r="AR381" s="170" t="s">
        <v>207</v>
      </c>
      <c r="AT381" s="170" t="s">
        <v>135</v>
      </c>
      <c r="AU381" s="170" t="s">
        <v>140</v>
      </c>
      <c r="AY381" s="17" t="s">
        <v>132</v>
      </c>
      <c r="BE381" s="171">
        <f>IF(N381="základní",J381,0)</f>
        <v>0</v>
      </c>
      <c r="BF381" s="171">
        <f>IF(N381="snížená",J381,0)</f>
        <v>0</v>
      </c>
      <c r="BG381" s="171">
        <f>IF(N381="zákl. přenesená",J381,0)</f>
        <v>0</v>
      </c>
      <c r="BH381" s="171">
        <f>IF(N381="sníž. přenesená",J381,0)</f>
        <v>0</v>
      </c>
      <c r="BI381" s="171">
        <f>IF(N381="nulová",J381,0)</f>
        <v>0</v>
      </c>
      <c r="BJ381" s="17" t="s">
        <v>140</v>
      </c>
      <c r="BK381" s="171">
        <f>ROUND(I381*H381,2)</f>
        <v>0</v>
      </c>
      <c r="BL381" s="17" t="s">
        <v>207</v>
      </c>
      <c r="BM381" s="170" t="s">
        <v>804</v>
      </c>
    </row>
    <row r="382" spans="1:65" s="2" customFormat="1" ht="21.75" customHeight="1">
      <c r="A382" s="32"/>
      <c r="B382" s="157"/>
      <c r="C382" s="158" t="s">
        <v>805</v>
      </c>
      <c r="D382" s="158" t="s">
        <v>135</v>
      </c>
      <c r="E382" s="159" t="s">
        <v>806</v>
      </c>
      <c r="F382" s="160" t="s">
        <v>807</v>
      </c>
      <c r="G382" s="161" t="s">
        <v>138</v>
      </c>
      <c r="H382" s="162">
        <v>4.9000000000000004</v>
      </c>
      <c r="I382" s="163"/>
      <c r="J382" s="164">
        <f>ROUND(I382*H382,2)</f>
        <v>0</v>
      </c>
      <c r="K382" s="165"/>
      <c r="L382" s="33"/>
      <c r="M382" s="166" t="s">
        <v>1</v>
      </c>
      <c r="N382" s="167" t="s">
        <v>42</v>
      </c>
      <c r="O382" s="58"/>
      <c r="P382" s="168">
        <f>O382*H382</f>
        <v>0</v>
      </c>
      <c r="Q382" s="168">
        <v>1.3999999999999999E-4</v>
      </c>
      <c r="R382" s="168">
        <f>Q382*H382</f>
        <v>6.8599999999999998E-4</v>
      </c>
      <c r="S382" s="168">
        <v>0</v>
      </c>
      <c r="T382" s="169">
        <f>S382*H382</f>
        <v>0</v>
      </c>
      <c r="U382" s="32"/>
      <c r="V382" s="32"/>
      <c r="W382" s="32"/>
      <c r="X382" s="32"/>
      <c r="Y382" s="32"/>
      <c r="Z382" s="32"/>
      <c r="AA382" s="32"/>
      <c r="AB382" s="32"/>
      <c r="AC382" s="32"/>
      <c r="AD382" s="32"/>
      <c r="AE382" s="32"/>
      <c r="AR382" s="170" t="s">
        <v>207</v>
      </c>
      <c r="AT382" s="170" t="s">
        <v>135</v>
      </c>
      <c r="AU382" s="170" t="s">
        <v>140</v>
      </c>
      <c r="AY382" s="17" t="s">
        <v>132</v>
      </c>
      <c r="BE382" s="171">
        <f>IF(N382="základní",J382,0)</f>
        <v>0</v>
      </c>
      <c r="BF382" s="171">
        <f>IF(N382="snížená",J382,0)</f>
        <v>0</v>
      </c>
      <c r="BG382" s="171">
        <f>IF(N382="zákl. přenesená",J382,0)</f>
        <v>0</v>
      </c>
      <c r="BH382" s="171">
        <f>IF(N382="sníž. přenesená",J382,0)</f>
        <v>0</v>
      </c>
      <c r="BI382" s="171">
        <f>IF(N382="nulová",J382,0)</f>
        <v>0</v>
      </c>
      <c r="BJ382" s="17" t="s">
        <v>140</v>
      </c>
      <c r="BK382" s="171">
        <f>ROUND(I382*H382,2)</f>
        <v>0</v>
      </c>
      <c r="BL382" s="17" t="s">
        <v>207</v>
      </c>
      <c r="BM382" s="170" t="s">
        <v>808</v>
      </c>
    </row>
    <row r="383" spans="1:65" s="15" customFormat="1">
      <c r="B383" s="189"/>
      <c r="D383" s="173" t="s">
        <v>142</v>
      </c>
      <c r="E383" s="190" t="s">
        <v>1</v>
      </c>
      <c r="F383" s="191" t="s">
        <v>809</v>
      </c>
      <c r="H383" s="190" t="s">
        <v>1</v>
      </c>
      <c r="I383" s="192"/>
      <c r="L383" s="189"/>
      <c r="M383" s="193"/>
      <c r="N383" s="194"/>
      <c r="O383" s="194"/>
      <c r="P383" s="194"/>
      <c r="Q383" s="194"/>
      <c r="R383" s="194"/>
      <c r="S383" s="194"/>
      <c r="T383" s="195"/>
      <c r="AT383" s="190" t="s">
        <v>142</v>
      </c>
      <c r="AU383" s="190" t="s">
        <v>140</v>
      </c>
      <c r="AV383" s="15" t="s">
        <v>84</v>
      </c>
      <c r="AW383" s="15" t="s">
        <v>33</v>
      </c>
      <c r="AX383" s="15" t="s">
        <v>76</v>
      </c>
      <c r="AY383" s="190" t="s">
        <v>132</v>
      </c>
    </row>
    <row r="384" spans="1:65" s="13" customFormat="1">
      <c r="B384" s="172"/>
      <c r="D384" s="173" t="s">
        <v>142</v>
      </c>
      <c r="E384" s="174" t="s">
        <v>1</v>
      </c>
      <c r="F384" s="175" t="s">
        <v>810</v>
      </c>
      <c r="H384" s="176">
        <v>4.9000000000000004</v>
      </c>
      <c r="I384" s="177"/>
      <c r="L384" s="172"/>
      <c r="M384" s="178"/>
      <c r="N384" s="179"/>
      <c r="O384" s="179"/>
      <c r="P384" s="179"/>
      <c r="Q384" s="179"/>
      <c r="R384" s="179"/>
      <c r="S384" s="179"/>
      <c r="T384" s="180"/>
      <c r="AT384" s="174" t="s">
        <v>142</v>
      </c>
      <c r="AU384" s="174" t="s">
        <v>140</v>
      </c>
      <c r="AV384" s="13" t="s">
        <v>140</v>
      </c>
      <c r="AW384" s="13" t="s">
        <v>33</v>
      </c>
      <c r="AX384" s="13" t="s">
        <v>84</v>
      </c>
      <c r="AY384" s="174" t="s">
        <v>132</v>
      </c>
    </row>
    <row r="385" spans="1:65" s="2" customFormat="1" ht="21.75" customHeight="1">
      <c r="A385" s="32"/>
      <c r="B385" s="157"/>
      <c r="C385" s="158" t="s">
        <v>811</v>
      </c>
      <c r="D385" s="158" t="s">
        <v>135</v>
      </c>
      <c r="E385" s="159" t="s">
        <v>812</v>
      </c>
      <c r="F385" s="160" t="s">
        <v>813</v>
      </c>
      <c r="G385" s="161" t="s">
        <v>138</v>
      </c>
      <c r="H385" s="162">
        <v>4.9000000000000004</v>
      </c>
      <c r="I385" s="163"/>
      <c r="J385" s="164">
        <f>ROUND(I385*H385,2)</f>
        <v>0</v>
      </c>
      <c r="K385" s="165"/>
      <c r="L385" s="33"/>
      <c r="M385" s="166" t="s">
        <v>1</v>
      </c>
      <c r="N385" s="167" t="s">
        <v>42</v>
      </c>
      <c r="O385" s="58"/>
      <c r="P385" s="168">
        <f>O385*H385</f>
        <v>0</v>
      </c>
      <c r="Q385" s="168">
        <v>1.2E-4</v>
      </c>
      <c r="R385" s="168">
        <f>Q385*H385</f>
        <v>5.8800000000000009E-4</v>
      </c>
      <c r="S385" s="168">
        <v>0</v>
      </c>
      <c r="T385" s="169">
        <f>S385*H385</f>
        <v>0</v>
      </c>
      <c r="U385" s="32"/>
      <c r="V385" s="32"/>
      <c r="W385" s="32"/>
      <c r="X385" s="32"/>
      <c r="Y385" s="32"/>
      <c r="Z385" s="32"/>
      <c r="AA385" s="32"/>
      <c r="AB385" s="32"/>
      <c r="AC385" s="32"/>
      <c r="AD385" s="32"/>
      <c r="AE385" s="32"/>
      <c r="AR385" s="170" t="s">
        <v>207</v>
      </c>
      <c r="AT385" s="170" t="s">
        <v>135</v>
      </c>
      <c r="AU385" s="170" t="s">
        <v>140</v>
      </c>
      <c r="AY385" s="17" t="s">
        <v>132</v>
      </c>
      <c r="BE385" s="171">
        <f>IF(N385="základní",J385,0)</f>
        <v>0</v>
      </c>
      <c r="BF385" s="171">
        <f>IF(N385="snížená",J385,0)</f>
        <v>0</v>
      </c>
      <c r="BG385" s="171">
        <f>IF(N385="zákl. přenesená",J385,0)</f>
        <v>0</v>
      </c>
      <c r="BH385" s="171">
        <f>IF(N385="sníž. přenesená",J385,0)</f>
        <v>0</v>
      </c>
      <c r="BI385" s="171">
        <f>IF(N385="nulová",J385,0)</f>
        <v>0</v>
      </c>
      <c r="BJ385" s="17" t="s">
        <v>140</v>
      </c>
      <c r="BK385" s="171">
        <f>ROUND(I385*H385,2)</f>
        <v>0</v>
      </c>
      <c r="BL385" s="17" t="s">
        <v>207</v>
      </c>
      <c r="BM385" s="170" t="s">
        <v>814</v>
      </c>
    </row>
    <row r="386" spans="1:65" s="12" customFormat="1" ht="22.9" customHeight="1">
      <c r="B386" s="144"/>
      <c r="D386" s="145" t="s">
        <v>75</v>
      </c>
      <c r="E386" s="155" t="s">
        <v>815</v>
      </c>
      <c r="F386" s="155" t="s">
        <v>816</v>
      </c>
      <c r="I386" s="147"/>
      <c r="J386" s="156">
        <f>BK386</f>
        <v>0</v>
      </c>
      <c r="L386" s="144"/>
      <c r="M386" s="149"/>
      <c r="N386" s="150"/>
      <c r="O386" s="150"/>
      <c r="P386" s="151">
        <f>SUM(P387:P404)</f>
        <v>0</v>
      </c>
      <c r="Q386" s="150"/>
      <c r="R386" s="151">
        <f>SUM(R387:R404)</f>
        <v>2.2532480000000001E-2</v>
      </c>
      <c r="S386" s="150"/>
      <c r="T386" s="152">
        <f>SUM(T387:T404)</f>
        <v>4.4038599999999999E-3</v>
      </c>
      <c r="AR386" s="145" t="s">
        <v>140</v>
      </c>
      <c r="AT386" s="153" t="s">
        <v>75</v>
      </c>
      <c r="AU386" s="153" t="s">
        <v>84</v>
      </c>
      <c r="AY386" s="145" t="s">
        <v>132</v>
      </c>
      <c r="BK386" s="154">
        <f>SUM(BK387:BK404)</f>
        <v>0</v>
      </c>
    </row>
    <row r="387" spans="1:65" s="2" customFormat="1" ht="21.75" customHeight="1">
      <c r="A387" s="32"/>
      <c r="B387" s="157"/>
      <c r="C387" s="158" t="s">
        <v>817</v>
      </c>
      <c r="D387" s="158" t="s">
        <v>135</v>
      </c>
      <c r="E387" s="159" t="s">
        <v>214</v>
      </c>
      <c r="F387" s="160" t="s">
        <v>215</v>
      </c>
      <c r="G387" s="161" t="s">
        <v>138</v>
      </c>
      <c r="H387" s="162">
        <v>22.504000000000001</v>
      </c>
      <c r="I387" s="163"/>
      <c r="J387" s="164">
        <f>ROUND(I387*H387,2)</f>
        <v>0</v>
      </c>
      <c r="K387" s="165"/>
      <c r="L387" s="33"/>
      <c r="M387" s="166" t="s">
        <v>1</v>
      </c>
      <c r="N387" s="167" t="s">
        <v>42</v>
      </c>
      <c r="O387" s="58"/>
      <c r="P387" s="168">
        <f>O387*H387</f>
        <v>0</v>
      </c>
      <c r="Q387" s="168">
        <v>0</v>
      </c>
      <c r="R387" s="168">
        <f>Q387*H387</f>
        <v>0</v>
      </c>
      <c r="S387" s="168">
        <v>0</v>
      </c>
      <c r="T387" s="169">
        <f>S387*H387</f>
        <v>0</v>
      </c>
      <c r="U387" s="32"/>
      <c r="V387" s="32"/>
      <c r="W387" s="32"/>
      <c r="X387" s="32"/>
      <c r="Y387" s="32"/>
      <c r="Z387" s="32"/>
      <c r="AA387" s="32"/>
      <c r="AB387" s="32"/>
      <c r="AC387" s="32"/>
      <c r="AD387" s="32"/>
      <c r="AE387" s="32"/>
      <c r="AR387" s="170" t="s">
        <v>207</v>
      </c>
      <c r="AT387" s="170" t="s">
        <v>135</v>
      </c>
      <c r="AU387" s="170" t="s">
        <v>140</v>
      </c>
      <c r="AY387" s="17" t="s">
        <v>132</v>
      </c>
      <c r="BE387" s="171">
        <f>IF(N387="základní",J387,0)</f>
        <v>0</v>
      </c>
      <c r="BF387" s="171">
        <f>IF(N387="snížená",J387,0)</f>
        <v>0</v>
      </c>
      <c r="BG387" s="171">
        <f>IF(N387="zákl. přenesená",J387,0)</f>
        <v>0</v>
      </c>
      <c r="BH387" s="171">
        <f>IF(N387="sníž. přenesená",J387,0)</f>
        <v>0</v>
      </c>
      <c r="BI387" s="171">
        <f>IF(N387="nulová",J387,0)</f>
        <v>0</v>
      </c>
      <c r="BJ387" s="17" t="s">
        <v>140</v>
      </c>
      <c r="BK387" s="171">
        <f>ROUND(I387*H387,2)</f>
        <v>0</v>
      </c>
      <c r="BL387" s="17" t="s">
        <v>207</v>
      </c>
      <c r="BM387" s="170" t="s">
        <v>818</v>
      </c>
    </row>
    <row r="388" spans="1:65" s="15" customFormat="1">
      <c r="B388" s="189"/>
      <c r="D388" s="173" t="s">
        <v>142</v>
      </c>
      <c r="E388" s="190" t="s">
        <v>1</v>
      </c>
      <c r="F388" s="191" t="s">
        <v>219</v>
      </c>
      <c r="H388" s="190" t="s">
        <v>1</v>
      </c>
      <c r="I388" s="192"/>
      <c r="L388" s="189"/>
      <c r="M388" s="193"/>
      <c r="N388" s="194"/>
      <c r="O388" s="194"/>
      <c r="P388" s="194"/>
      <c r="Q388" s="194"/>
      <c r="R388" s="194"/>
      <c r="S388" s="194"/>
      <c r="T388" s="195"/>
      <c r="AT388" s="190" t="s">
        <v>142</v>
      </c>
      <c r="AU388" s="190" t="s">
        <v>140</v>
      </c>
      <c r="AV388" s="15" t="s">
        <v>84</v>
      </c>
      <c r="AW388" s="15" t="s">
        <v>33</v>
      </c>
      <c r="AX388" s="15" t="s">
        <v>76</v>
      </c>
      <c r="AY388" s="190" t="s">
        <v>132</v>
      </c>
    </row>
    <row r="389" spans="1:65" s="13" customFormat="1">
      <c r="B389" s="172"/>
      <c r="D389" s="173" t="s">
        <v>142</v>
      </c>
      <c r="E389" s="174" t="s">
        <v>1</v>
      </c>
      <c r="F389" s="175" t="s">
        <v>819</v>
      </c>
      <c r="H389" s="176">
        <v>6.51</v>
      </c>
      <c r="I389" s="177"/>
      <c r="L389" s="172"/>
      <c r="M389" s="178"/>
      <c r="N389" s="179"/>
      <c r="O389" s="179"/>
      <c r="P389" s="179"/>
      <c r="Q389" s="179"/>
      <c r="R389" s="179"/>
      <c r="S389" s="179"/>
      <c r="T389" s="180"/>
      <c r="AT389" s="174" t="s">
        <v>142</v>
      </c>
      <c r="AU389" s="174" t="s">
        <v>140</v>
      </c>
      <c r="AV389" s="13" t="s">
        <v>140</v>
      </c>
      <c r="AW389" s="13" t="s">
        <v>33</v>
      </c>
      <c r="AX389" s="13" t="s">
        <v>76</v>
      </c>
      <c r="AY389" s="174" t="s">
        <v>132</v>
      </c>
    </row>
    <row r="390" spans="1:65" s="15" customFormat="1">
      <c r="B390" s="189"/>
      <c r="D390" s="173" t="s">
        <v>142</v>
      </c>
      <c r="E390" s="190" t="s">
        <v>1</v>
      </c>
      <c r="F390" s="191" t="s">
        <v>820</v>
      </c>
      <c r="H390" s="190" t="s">
        <v>1</v>
      </c>
      <c r="I390" s="192"/>
      <c r="L390" s="189"/>
      <c r="M390" s="193"/>
      <c r="N390" s="194"/>
      <c r="O390" s="194"/>
      <c r="P390" s="194"/>
      <c r="Q390" s="194"/>
      <c r="R390" s="194"/>
      <c r="S390" s="194"/>
      <c r="T390" s="195"/>
      <c r="AT390" s="190" t="s">
        <v>142</v>
      </c>
      <c r="AU390" s="190" t="s">
        <v>140</v>
      </c>
      <c r="AV390" s="15" t="s">
        <v>84</v>
      </c>
      <c r="AW390" s="15" t="s">
        <v>33</v>
      </c>
      <c r="AX390" s="15" t="s">
        <v>76</v>
      </c>
      <c r="AY390" s="190" t="s">
        <v>132</v>
      </c>
    </row>
    <row r="391" spans="1:65" s="13" customFormat="1">
      <c r="B391" s="172"/>
      <c r="D391" s="173" t="s">
        <v>142</v>
      </c>
      <c r="E391" s="174" t="s">
        <v>1</v>
      </c>
      <c r="F391" s="175" t="s">
        <v>821</v>
      </c>
      <c r="H391" s="176">
        <v>5.49</v>
      </c>
      <c r="I391" s="177"/>
      <c r="L391" s="172"/>
      <c r="M391" s="178"/>
      <c r="N391" s="179"/>
      <c r="O391" s="179"/>
      <c r="P391" s="179"/>
      <c r="Q391" s="179"/>
      <c r="R391" s="179"/>
      <c r="S391" s="179"/>
      <c r="T391" s="180"/>
      <c r="AT391" s="174" t="s">
        <v>142</v>
      </c>
      <c r="AU391" s="174" t="s">
        <v>140</v>
      </c>
      <c r="AV391" s="13" t="s">
        <v>140</v>
      </c>
      <c r="AW391" s="13" t="s">
        <v>33</v>
      </c>
      <c r="AX391" s="13" t="s">
        <v>76</v>
      </c>
      <c r="AY391" s="174" t="s">
        <v>132</v>
      </c>
    </row>
    <row r="392" spans="1:65" s="15" customFormat="1">
      <c r="B392" s="189"/>
      <c r="D392" s="173" t="s">
        <v>142</v>
      </c>
      <c r="E392" s="190" t="s">
        <v>1</v>
      </c>
      <c r="F392" s="191" t="s">
        <v>822</v>
      </c>
      <c r="H392" s="190" t="s">
        <v>1</v>
      </c>
      <c r="I392" s="192"/>
      <c r="L392" s="189"/>
      <c r="M392" s="193"/>
      <c r="N392" s="194"/>
      <c r="O392" s="194"/>
      <c r="P392" s="194"/>
      <c r="Q392" s="194"/>
      <c r="R392" s="194"/>
      <c r="S392" s="194"/>
      <c r="T392" s="195"/>
      <c r="AT392" s="190" t="s">
        <v>142</v>
      </c>
      <c r="AU392" s="190" t="s">
        <v>140</v>
      </c>
      <c r="AV392" s="15" t="s">
        <v>84</v>
      </c>
      <c r="AW392" s="15" t="s">
        <v>33</v>
      </c>
      <c r="AX392" s="15" t="s">
        <v>76</v>
      </c>
      <c r="AY392" s="190" t="s">
        <v>132</v>
      </c>
    </row>
    <row r="393" spans="1:65" s="13" customFormat="1">
      <c r="B393" s="172"/>
      <c r="D393" s="173" t="s">
        <v>142</v>
      </c>
      <c r="E393" s="174" t="s">
        <v>1</v>
      </c>
      <c r="F393" s="175" t="s">
        <v>609</v>
      </c>
      <c r="H393" s="176">
        <v>10.504</v>
      </c>
      <c r="I393" s="177"/>
      <c r="L393" s="172"/>
      <c r="M393" s="178"/>
      <c r="N393" s="179"/>
      <c r="O393" s="179"/>
      <c r="P393" s="179"/>
      <c r="Q393" s="179"/>
      <c r="R393" s="179"/>
      <c r="S393" s="179"/>
      <c r="T393" s="180"/>
      <c r="AT393" s="174" t="s">
        <v>142</v>
      </c>
      <c r="AU393" s="174" t="s">
        <v>140</v>
      </c>
      <c r="AV393" s="13" t="s">
        <v>140</v>
      </c>
      <c r="AW393" s="13" t="s">
        <v>33</v>
      </c>
      <c r="AX393" s="13" t="s">
        <v>76</v>
      </c>
      <c r="AY393" s="174" t="s">
        <v>132</v>
      </c>
    </row>
    <row r="394" spans="1:65" s="14" customFormat="1">
      <c r="B394" s="181"/>
      <c r="D394" s="173" t="s">
        <v>142</v>
      </c>
      <c r="E394" s="182" t="s">
        <v>1</v>
      </c>
      <c r="F394" s="183" t="s">
        <v>144</v>
      </c>
      <c r="H394" s="184">
        <v>22.503999999999998</v>
      </c>
      <c r="I394" s="185"/>
      <c r="L394" s="181"/>
      <c r="M394" s="186"/>
      <c r="N394" s="187"/>
      <c r="O394" s="187"/>
      <c r="P394" s="187"/>
      <c r="Q394" s="187"/>
      <c r="R394" s="187"/>
      <c r="S394" s="187"/>
      <c r="T394" s="188"/>
      <c r="AT394" s="182" t="s">
        <v>142</v>
      </c>
      <c r="AU394" s="182" t="s">
        <v>140</v>
      </c>
      <c r="AV394" s="14" t="s">
        <v>139</v>
      </c>
      <c r="AW394" s="14" t="s">
        <v>33</v>
      </c>
      <c r="AX394" s="14" t="s">
        <v>84</v>
      </c>
      <c r="AY394" s="182" t="s">
        <v>132</v>
      </c>
    </row>
    <row r="395" spans="1:65" s="2" customFormat="1" ht="16.5" customHeight="1">
      <c r="A395" s="32"/>
      <c r="B395" s="157"/>
      <c r="C395" s="158" t="s">
        <v>823</v>
      </c>
      <c r="D395" s="158" t="s">
        <v>135</v>
      </c>
      <c r="E395" s="159" t="s">
        <v>824</v>
      </c>
      <c r="F395" s="160" t="s">
        <v>825</v>
      </c>
      <c r="G395" s="161" t="s">
        <v>138</v>
      </c>
      <c r="H395" s="162">
        <v>14.206</v>
      </c>
      <c r="I395" s="163"/>
      <c r="J395" s="164">
        <f>ROUND(I395*H395,2)</f>
        <v>0</v>
      </c>
      <c r="K395" s="165"/>
      <c r="L395" s="33"/>
      <c r="M395" s="166" t="s">
        <v>1</v>
      </c>
      <c r="N395" s="167" t="s">
        <v>42</v>
      </c>
      <c r="O395" s="58"/>
      <c r="P395" s="168">
        <f>O395*H395</f>
        <v>0</v>
      </c>
      <c r="Q395" s="168">
        <v>1E-3</v>
      </c>
      <c r="R395" s="168">
        <f>Q395*H395</f>
        <v>1.4206E-2</v>
      </c>
      <c r="S395" s="168">
        <v>3.1E-4</v>
      </c>
      <c r="T395" s="169">
        <f>S395*H395</f>
        <v>4.4038599999999999E-3</v>
      </c>
      <c r="U395" s="32"/>
      <c r="V395" s="32"/>
      <c r="W395" s="32"/>
      <c r="X395" s="32"/>
      <c r="Y395" s="32"/>
      <c r="Z395" s="32"/>
      <c r="AA395" s="32"/>
      <c r="AB395" s="32"/>
      <c r="AC395" s="32"/>
      <c r="AD395" s="32"/>
      <c r="AE395" s="32"/>
      <c r="AR395" s="170" t="s">
        <v>207</v>
      </c>
      <c r="AT395" s="170" t="s">
        <v>135</v>
      </c>
      <c r="AU395" s="170" t="s">
        <v>140</v>
      </c>
      <c r="AY395" s="17" t="s">
        <v>132</v>
      </c>
      <c r="BE395" s="171">
        <f>IF(N395="základní",J395,0)</f>
        <v>0</v>
      </c>
      <c r="BF395" s="171">
        <f>IF(N395="snížená",J395,0)</f>
        <v>0</v>
      </c>
      <c r="BG395" s="171">
        <f>IF(N395="zákl. přenesená",J395,0)</f>
        <v>0</v>
      </c>
      <c r="BH395" s="171">
        <f>IF(N395="sníž. přenesená",J395,0)</f>
        <v>0</v>
      </c>
      <c r="BI395" s="171">
        <f>IF(N395="nulová",J395,0)</f>
        <v>0</v>
      </c>
      <c r="BJ395" s="17" t="s">
        <v>140</v>
      </c>
      <c r="BK395" s="171">
        <f>ROUND(I395*H395,2)</f>
        <v>0</v>
      </c>
      <c r="BL395" s="17" t="s">
        <v>207</v>
      </c>
      <c r="BM395" s="170" t="s">
        <v>826</v>
      </c>
    </row>
    <row r="396" spans="1:65" s="15" customFormat="1">
      <c r="B396" s="189"/>
      <c r="D396" s="173" t="s">
        <v>142</v>
      </c>
      <c r="E396" s="190" t="s">
        <v>1</v>
      </c>
      <c r="F396" s="191" t="s">
        <v>822</v>
      </c>
      <c r="H396" s="190" t="s">
        <v>1</v>
      </c>
      <c r="I396" s="192"/>
      <c r="L396" s="189"/>
      <c r="M396" s="193"/>
      <c r="N396" s="194"/>
      <c r="O396" s="194"/>
      <c r="P396" s="194"/>
      <c r="Q396" s="194"/>
      <c r="R396" s="194"/>
      <c r="S396" s="194"/>
      <c r="T396" s="195"/>
      <c r="AT396" s="190" t="s">
        <v>142</v>
      </c>
      <c r="AU396" s="190" t="s">
        <v>140</v>
      </c>
      <c r="AV396" s="15" t="s">
        <v>84</v>
      </c>
      <c r="AW396" s="15" t="s">
        <v>33</v>
      </c>
      <c r="AX396" s="15" t="s">
        <v>76</v>
      </c>
      <c r="AY396" s="190" t="s">
        <v>132</v>
      </c>
    </row>
    <row r="397" spans="1:65" s="13" customFormat="1">
      <c r="B397" s="172"/>
      <c r="D397" s="173" t="s">
        <v>142</v>
      </c>
      <c r="E397" s="174" t="s">
        <v>1</v>
      </c>
      <c r="F397" s="175" t="s">
        <v>827</v>
      </c>
      <c r="H397" s="176">
        <v>1.56</v>
      </c>
      <c r="I397" s="177"/>
      <c r="L397" s="172"/>
      <c r="M397" s="178"/>
      <c r="N397" s="179"/>
      <c r="O397" s="179"/>
      <c r="P397" s="179"/>
      <c r="Q397" s="179"/>
      <c r="R397" s="179"/>
      <c r="S397" s="179"/>
      <c r="T397" s="180"/>
      <c r="AT397" s="174" t="s">
        <v>142</v>
      </c>
      <c r="AU397" s="174" t="s">
        <v>140</v>
      </c>
      <c r="AV397" s="13" t="s">
        <v>140</v>
      </c>
      <c r="AW397" s="13" t="s">
        <v>33</v>
      </c>
      <c r="AX397" s="13" t="s">
        <v>76</v>
      </c>
      <c r="AY397" s="174" t="s">
        <v>132</v>
      </c>
    </row>
    <row r="398" spans="1:65" s="15" customFormat="1">
      <c r="B398" s="189"/>
      <c r="D398" s="173" t="s">
        <v>142</v>
      </c>
      <c r="E398" s="190" t="s">
        <v>1</v>
      </c>
      <c r="F398" s="191" t="s">
        <v>828</v>
      </c>
      <c r="H398" s="190" t="s">
        <v>1</v>
      </c>
      <c r="I398" s="192"/>
      <c r="L398" s="189"/>
      <c r="M398" s="193"/>
      <c r="N398" s="194"/>
      <c r="O398" s="194"/>
      <c r="P398" s="194"/>
      <c r="Q398" s="194"/>
      <c r="R398" s="194"/>
      <c r="S398" s="194"/>
      <c r="T398" s="195"/>
      <c r="AT398" s="190" t="s">
        <v>142</v>
      </c>
      <c r="AU398" s="190" t="s">
        <v>140</v>
      </c>
      <c r="AV398" s="15" t="s">
        <v>84</v>
      </c>
      <c r="AW398" s="15" t="s">
        <v>33</v>
      </c>
      <c r="AX398" s="15" t="s">
        <v>76</v>
      </c>
      <c r="AY398" s="190" t="s">
        <v>132</v>
      </c>
    </row>
    <row r="399" spans="1:65" s="13" customFormat="1">
      <c r="B399" s="172"/>
      <c r="D399" s="173" t="s">
        <v>142</v>
      </c>
      <c r="E399" s="174" t="s">
        <v>1</v>
      </c>
      <c r="F399" s="175" t="s">
        <v>829</v>
      </c>
      <c r="H399" s="176">
        <v>9.3859999999999992</v>
      </c>
      <c r="I399" s="177"/>
      <c r="L399" s="172"/>
      <c r="M399" s="178"/>
      <c r="N399" s="179"/>
      <c r="O399" s="179"/>
      <c r="P399" s="179"/>
      <c r="Q399" s="179"/>
      <c r="R399" s="179"/>
      <c r="S399" s="179"/>
      <c r="T399" s="180"/>
      <c r="AT399" s="174" t="s">
        <v>142</v>
      </c>
      <c r="AU399" s="174" t="s">
        <v>140</v>
      </c>
      <c r="AV399" s="13" t="s">
        <v>140</v>
      </c>
      <c r="AW399" s="13" t="s">
        <v>33</v>
      </c>
      <c r="AX399" s="13" t="s">
        <v>76</v>
      </c>
      <c r="AY399" s="174" t="s">
        <v>132</v>
      </c>
    </row>
    <row r="400" spans="1:65" s="15" customFormat="1">
      <c r="B400" s="189"/>
      <c r="D400" s="173" t="s">
        <v>142</v>
      </c>
      <c r="E400" s="190" t="s">
        <v>1</v>
      </c>
      <c r="F400" s="191" t="s">
        <v>830</v>
      </c>
      <c r="H400" s="190" t="s">
        <v>1</v>
      </c>
      <c r="I400" s="192"/>
      <c r="L400" s="189"/>
      <c r="M400" s="193"/>
      <c r="N400" s="194"/>
      <c r="O400" s="194"/>
      <c r="P400" s="194"/>
      <c r="Q400" s="194"/>
      <c r="R400" s="194"/>
      <c r="S400" s="194"/>
      <c r="T400" s="195"/>
      <c r="AT400" s="190" t="s">
        <v>142</v>
      </c>
      <c r="AU400" s="190" t="s">
        <v>140</v>
      </c>
      <c r="AV400" s="15" t="s">
        <v>84</v>
      </c>
      <c r="AW400" s="15" t="s">
        <v>33</v>
      </c>
      <c r="AX400" s="15" t="s">
        <v>76</v>
      </c>
      <c r="AY400" s="190" t="s">
        <v>132</v>
      </c>
    </row>
    <row r="401" spans="1:65" s="13" customFormat="1">
      <c r="B401" s="172"/>
      <c r="D401" s="173" t="s">
        <v>142</v>
      </c>
      <c r="E401" s="174" t="s">
        <v>1</v>
      </c>
      <c r="F401" s="175" t="s">
        <v>831</v>
      </c>
      <c r="H401" s="176">
        <v>3.26</v>
      </c>
      <c r="I401" s="177"/>
      <c r="L401" s="172"/>
      <c r="M401" s="178"/>
      <c r="N401" s="179"/>
      <c r="O401" s="179"/>
      <c r="P401" s="179"/>
      <c r="Q401" s="179"/>
      <c r="R401" s="179"/>
      <c r="S401" s="179"/>
      <c r="T401" s="180"/>
      <c r="AT401" s="174" t="s">
        <v>142</v>
      </c>
      <c r="AU401" s="174" t="s">
        <v>140</v>
      </c>
      <c r="AV401" s="13" t="s">
        <v>140</v>
      </c>
      <c r="AW401" s="13" t="s">
        <v>33</v>
      </c>
      <c r="AX401" s="13" t="s">
        <v>76</v>
      </c>
      <c r="AY401" s="174" t="s">
        <v>132</v>
      </c>
    </row>
    <row r="402" spans="1:65" s="14" customFormat="1">
      <c r="B402" s="181"/>
      <c r="D402" s="173" t="s">
        <v>142</v>
      </c>
      <c r="E402" s="182" t="s">
        <v>1</v>
      </c>
      <c r="F402" s="183" t="s">
        <v>144</v>
      </c>
      <c r="H402" s="184">
        <v>14.206</v>
      </c>
      <c r="I402" s="185"/>
      <c r="L402" s="181"/>
      <c r="M402" s="186"/>
      <c r="N402" s="187"/>
      <c r="O402" s="187"/>
      <c r="P402" s="187"/>
      <c r="Q402" s="187"/>
      <c r="R402" s="187"/>
      <c r="S402" s="187"/>
      <c r="T402" s="188"/>
      <c r="AT402" s="182" t="s">
        <v>142</v>
      </c>
      <c r="AU402" s="182" t="s">
        <v>140</v>
      </c>
      <c r="AV402" s="14" t="s">
        <v>139</v>
      </c>
      <c r="AW402" s="14" t="s">
        <v>33</v>
      </c>
      <c r="AX402" s="14" t="s">
        <v>84</v>
      </c>
      <c r="AY402" s="182" t="s">
        <v>132</v>
      </c>
    </row>
    <row r="403" spans="1:65" s="2" customFormat="1" ht="21.75" customHeight="1">
      <c r="A403" s="32"/>
      <c r="B403" s="157"/>
      <c r="C403" s="158" t="s">
        <v>832</v>
      </c>
      <c r="D403" s="158" t="s">
        <v>135</v>
      </c>
      <c r="E403" s="159" t="s">
        <v>833</v>
      </c>
      <c r="F403" s="160" t="s">
        <v>834</v>
      </c>
      <c r="G403" s="161" t="s">
        <v>138</v>
      </c>
      <c r="H403" s="162">
        <v>22.504000000000001</v>
      </c>
      <c r="I403" s="163"/>
      <c r="J403" s="164">
        <f>ROUND(I403*H403,2)</f>
        <v>0</v>
      </c>
      <c r="K403" s="165"/>
      <c r="L403" s="33"/>
      <c r="M403" s="166" t="s">
        <v>1</v>
      </c>
      <c r="N403" s="167" t="s">
        <v>42</v>
      </c>
      <c r="O403" s="58"/>
      <c r="P403" s="168">
        <f>O403*H403</f>
        <v>0</v>
      </c>
      <c r="Q403" s="168">
        <v>2.1000000000000001E-4</v>
      </c>
      <c r="R403" s="168">
        <f>Q403*H403</f>
        <v>4.7258400000000002E-3</v>
      </c>
      <c r="S403" s="168">
        <v>0</v>
      </c>
      <c r="T403" s="169">
        <f>S403*H403</f>
        <v>0</v>
      </c>
      <c r="U403" s="32"/>
      <c r="V403" s="32"/>
      <c r="W403" s="32"/>
      <c r="X403" s="32"/>
      <c r="Y403" s="32"/>
      <c r="Z403" s="32"/>
      <c r="AA403" s="32"/>
      <c r="AB403" s="32"/>
      <c r="AC403" s="32"/>
      <c r="AD403" s="32"/>
      <c r="AE403" s="32"/>
      <c r="AR403" s="170" t="s">
        <v>207</v>
      </c>
      <c r="AT403" s="170" t="s">
        <v>135</v>
      </c>
      <c r="AU403" s="170" t="s">
        <v>140</v>
      </c>
      <c r="AY403" s="17" t="s">
        <v>132</v>
      </c>
      <c r="BE403" s="171">
        <f>IF(N403="základní",J403,0)</f>
        <v>0</v>
      </c>
      <c r="BF403" s="171">
        <f>IF(N403="snížená",J403,0)</f>
        <v>0</v>
      </c>
      <c r="BG403" s="171">
        <f>IF(N403="zákl. přenesená",J403,0)</f>
        <v>0</v>
      </c>
      <c r="BH403" s="171">
        <f>IF(N403="sníž. přenesená",J403,0)</f>
        <v>0</v>
      </c>
      <c r="BI403" s="171">
        <f>IF(N403="nulová",J403,0)</f>
        <v>0</v>
      </c>
      <c r="BJ403" s="17" t="s">
        <v>140</v>
      </c>
      <c r="BK403" s="171">
        <f>ROUND(I403*H403,2)</f>
        <v>0</v>
      </c>
      <c r="BL403" s="17" t="s">
        <v>207</v>
      </c>
      <c r="BM403" s="170" t="s">
        <v>835</v>
      </c>
    </row>
    <row r="404" spans="1:65" s="2" customFormat="1" ht="21.75" customHeight="1">
      <c r="A404" s="32"/>
      <c r="B404" s="157"/>
      <c r="C404" s="158" t="s">
        <v>836</v>
      </c>
      <c r="D404" s="158" t="s">
        <v>135</v>
      </c>
      <c r="E404" s="159" t="s">
        <v>837</v>
      </c>
      <c r="F404" s="160" t="s">
        <v>838</v>
      </c>
      <c r="G404" s="161" t="s">
        <v>138</v>
      </c>
      <c r="H404" s="162">
        <v>22.504000000000001</v>
      </c>
      <c r="I404" s="163"/>
      <c r="J404" s="164">
        <f>ROUND(I404*H404,2)</f>
        <v>0</v>
      </c>
      <c r="K404" s="165"/>
      <c r="L404" s="33"/>
      <c r="M404" s="166" t="s">
        <v>1</v>
      </c>
      <c r="N404" s="167" t="s">
        <v>42</v>
      </c>
      <c r="O404" s="58"/>
      <c r="P404" s="168">
        <f>O404*H404</f>
        <v>0</v>
      </c>
      <c r="Q404" s="168">
        <v>1.6000000000000001E-4</v>
      </c>
      <c r="R404" s="168">
        <f>Q404*H404</f>
        <v>3.6006400000000004E-3</v>
      </c>
      <c r="S404" s="168">
        <v>0</v>
      </c>
      <c r="T404" s="169">
        <f>S404*H404</f>
        <v>0</v>
      </c>
      <c r="U404" s="32"/>
      <c r="V404" s="32"/>
      <c r="W404" s="32"/>
      <c r="X404" s="32"/>
      <c r="Y404" s="32"/>
      <c r="Z404" s="32"/>
      <c r="AA404" s="32"/>
      <c r="AB404" s="32"/>
      <c r="AC404" s="32"/>
      <c r="AD404" s="32"/>
      <c r="AE404" s="32"/>
      <c r="AR404" s="170" t="s">
        <v>207</v>
      </c>
      <c r="AT404" s="170" t="s">
        <v>135</v>
      </c>
      <c r="AU404" s="170" t="s">
        <v>140</v>
      </c>
      <c r="AY404" s="17" t="s">
        <v>132</v>
      </c>
      <c r="BE404" s="171">
        <f>IF(N404="základní",J404,0)</f>
        <v>0</v>
      </c>
      <c r="BF404" s="171">
        <f>IF(N404="snížená",J404,0)</f>
        <v>0</v>
      </c>
      <c r="BG404" s="171">
        <f>IF(N404="zákl. přenesená",J404,0)</f>
        <v>0</v>
      </c>
      <c r="BH404" s="171">
        <f>IF(N404="sníž. přenesená",J404,0)</f>
        <v>0</v>
      </c>
      <c r="BI404" s="171">
        <f>IF(N404="nulová",J404,0)</f>
        <v>0</v>
      </c>
      <c r="BJ404" s="17" t="s">
        <v>140</v>
      </c>
      <c r="BK404" s="171">
        <f>ROUND(I404*H404,2)</f>
        <v>0</v>
      </c>
      <c r="BL404" s="17" t="s">
        <v>207</v>
      </c>
      <c r="BM404" s="170" t="s">
        <v>839</v>
      </c>
    </row>
    <row r="405" spans="1:65" s="12" customFormat="1" ht="25.9" customHeight="1">
      <c r="B405" s="144"/>
      <c r="D405" s="145" t="s">
        <v>75</v>
      </c>
      <c r="E405" s="146" t="s">
        <v>840</v>
      </c>
      <c r="F405" s="146" t="s">
        <v>841</v>
      </c>
      <c r="I405" s="147"/>
      <c r="J405" s="148">
        <f>BK405</f>
        <v>0</v>
      </c>
      <c r="L405" s="144"/>
      <c r="M405" s="149"/>
      <c r="N405" s="150"/>
      <c r="O405" s="150"/>
      <c r="P405" s="151">
        <f>SUM(P406:P429)</f>
        <v>0</v>
      </c>
      <c r="Q405" s="150"/>
      <c r="R405" s="151">
        <f>SUM(R406:R429)</f>
        <v>0</v>
      </c>
      <c r="S405" s="150"/>
      <c r="T405" s="152">
        <f>SUM(T406:T429)</f>
        <v>0</v>
      </c>
      <c r="AR405" s="145" t="s">
        <v>139</v>
      </c>
      <c r="AT405" s="153" t="s">
        <v>75</v>
      </c>
      <c r="AU405" s="153" t="s">
        <v>76</v>
      </c>
      <c r="AY405" s="145" t="s">
        <v>132</v>
      </c>
      <c r="BK405" s="154">
        <f>SUM(BK406:BK429)</f>
        <v>0</v>
      </c>
    </row>
    <row r="406" spans="1:65" s="2" customFormat="1" ht="16.5" customHeight="1">
      <c r="A406" s="32"/>
      <c r="B406" s="157"/>
      <c r="C406" s="158" t="s">
        <v>842</v>
      </c>
      <c r="D406" s="158" t="s">
        <v>135</v>
      </c>
      <c r="E406" s="159" t="s">
        <v>843</v>
      </c>
      <c r="F406" s="160" t="s">
        <v>844</v>
      </c>
      <c r="G406" s="161" t="s">
        <v>845</v>
      </c>
      <c r="H406" s="162">
        <v>58</v>
      </c>
      <c r="I406" s="163"/>
      <c r="J406" s="164">
        <f>ROUND(I406*H406,2)</f>
        <v>0</v>
      </c>
      <c r="K406" s="165"/>
      <c r="L406" s="33"/>
      <c r="M406" s="166" t="s">
        <v>1</v>
      </c>
      <c r="N406" s="167" t="s">
        <v>42</v>
      </c>
      <c r="O406" s="58"/>
      <c r="P406" s="168">
        <f>O406*H406</f>
        <v>0</v>
      </c>
      <c r="Q406" s="168">
        <v>0</v>
      </c>
      <c r="R406" s="168">
        <f>Q406*H406</f>
        <v>0</v>
      </c>
      <c r="S406" s="168">
        <v>0</v>
      </c>
      <c r="T406" s="169">
        <f>S406*H406</f>
        <v>0</v>
      </c>
      <c r="U406" s="32"/>
      <c r="V406" s="32"/>
      <c r="W406" s="32"/>
      <c r="X406" s="32"/>
      <c r="Y406" s="32"/>
      <c r="Z406" s="32"/>
      <c r="AA406" s="32"/>
      <c r="AB406" s="32"/>
      <c r="AC406" s="32"/>
      <c r="AD406" s="32"/>
      <c r="AE406" s="32"/>
      <c r="AR406" s="170" t="s">
        <v>846</v>
      </c>
      <c r="AT406" s="170" t="s">
        <v>135</v>
      </c>
      <c r="AU406" s="170" t="s">
        <v>84</v>
      </c>
      <c r="AY406" s="17" t="s">
        <v>132</v>
      </c>
      <c r="BE406" s="171">
        <f>IF(N406="základní",J406,0)</f>
        <v>0</v>
      </c>
      <c r="BF406" s="171">
        <f>IF(N406="snížená",J406,0)</f>
        <v>0</v>
      </c>
      <c r="BG406" s="171">
        <f>IF(N406="zákl. přenesená",J406,0)</f>
        <v>0</v>
      </c>
      <c r="BH406" s="171">
        <f>IF(N406="sníž. přenesená",J406,0)</f>
        <v>0</v>
      </c>
      <c r="BI406" s="171">
        <f>IF(N406="nulová",J406,0)</f>
        <v>0</v>
      </c>
      <c r="BJ406" s="17" t="s">
        <v>140</v>
      </c>
      <c r="BK406" s="171">
        <f>ROUND(I406*H406,2)</f>
        <v>0</v>
      </c>
      <c r="BL406" s="17" t="s">
        <v>846</v>
      </c>
      <c r="BM406" s="170" t="s">
        <v>847</v>
      </c>
    </row>
    <row r="407" spans="1:65" s="15" customFormat="1" ht="22.5">
      <c r="B407" s="189"/>
      <c r="D407" s="173" t="s">
        <v>142</v>
      </c>
      <c r="E407" s="190" t="s">
        <v>1</v>
      </c>
      <c r="F407" s="191" t="s">
        <v>848</v>
      </c>
      <c r="H407" s="190" t="s">
        <v>1</v>
      </c>
      <c r="I407" s="192"/>
      <c r="L407" s="189"/>
      <c r="M407" s="193"/>
      <c r="N407" s="194"/>
      <c r="O407" s="194"/>
      <c r="P407" s="194"/>
      <c r="Q407" s="194"/>
      <c r="R407" s="194"/>
      <c r="S407" s="194"/>
      <c r="T407" s="195"/>
      <c r="AT407" s="190" t="s">
        <v>142</v>
      </c>
      <c r="AU407" s="190" t="s">
        <v>84</v>
      </c>
      <c r="AV407" s="15" t="s">
        <v>84</v>
      </c>
      <c r="AW407" s="15" t="s">
        <v>33</v>
      </c>
      <c r="AX407" s="15" t="s">
        <v>76</v>
      </c>
      <c r="AY407" s="190" t="s">
        <v>132</v>
      </c>
    </row>
    <row r="408" spans="1:65" s="15" customFormat="1">
      <c r="B408" s="189"/>
      <c r="D408" s="173" t="s">
        <v>142</v>
      </c>
      <c r="E408" s="190" t="s">
        <v>1</v>
      </c>
      <c r="F408" s="191" t="s">
        <v>849</v>
      </c>
      <c r="H408" s="190" t="s">
        <v>1</v>
      </c>
      <c r="I408" s="192"/>
      <c r="L408" s="189"/>
      <c r="M408" s="193"/>
      <c r="N408" s="194"/>
      <c r="O408" s="194"/>
      <c r="P408" s="194"/>
      <c r="Q408" s="194"/>
      <c r="R408" s="194"/>
      <c r="S408" s="194"/>
      <c r="T408" s="195"/>
      <c r="AT408" s="190" t="s">
        <v>142</v>
      </c>
      <c r="AU408" s="190" t="s">
        <v>84</v>
      </c>
      <c r="AV408" s="15" t="s">
        <v>84</v>
      </c>
      <c r="AW408" s="15" t="s">
        <v>33</v>
      </c>
      <c r="AX408" s="15" t="s">
        <v>76</v>
      </c>
      <c r="AY408" s="190" t="s">
        <v>132</v>
      </c>
    </row>
    <row r="409" spans="1:65" s="13" customFormat="1">
      <c r="B409" s="172"/>
      <c r="D409" s="173" t="s">
        <v>142</v>
      </c>
      <c r="E409" s="174" t="s">
        <v>1</v>
      </c>
      <c r="F409" s="175" t="s">
        <v>207</v>
      </c>
      <c r="H409" s="176">
        <v>16</v>
      </c>
      <c r="I409" s="177"/>
      <c r="L409" s="172"/>
      <c r="M409" s="178"/>
      <c r="N409" s="179"/>
      <c r="O409" s="179"/>
      <c r="P409" s="179"/>
      <c r="Q409" s="179"/>
      <c r="R409" s="179"/>
      <c r="S409" s="179"/>
      <c r="T409" s="180"/>
      <c r="AT409" s="174" t="s">
        <v>142</v>
      </c>
      <c r="AU409" s="174" t="s">
        <v>84</v>
      </c>
      <c r="AV409" s="13" t="s">
        <v>140</v>
      </c>
      <c r="AW409" s="13" t="s">
        <v>33</v>
      </c>
      <c r="AX409" s="13" t="s">
        <v>76</v>
      </c>
      <c r="AY409" s="174" t="s">
        <v>132</v>
      </c>
    </row>
    <row r="410" spans="1:65" s="15" customFormat="1">
      <c r="B410" s="189"/>
      <c r="D410" s="173" t="s">
        <v>142</v>
      </c>
      <c r="E410" s="190" t="s">
        <v>1</v>
      </c>
      <c r="F410" s="191" t="s">
        <v>850</v>
      </c>
      <c r="H410" s="190" t="s">
        <v>1</v>
      </c>
      <c r="I410" s="192"/>
      <c r="L410" s="189"/>
      <c r="M410" s="193"/>
      <c r="N410" s="194"/>
      <c r="O410" s="194"/>
      <c r="P410" s="194"/>
      <c r="Q410" s="194"/>
      <c r="R410" s="194"/>
      <c r="S410" s="194"/>
      <c r="T410" s="195"/>
      <c r="AT410" s="190" t="s">
        <v>142</v>
      </c>
      <c r="AU410" s="190" t="s">
        <v>84</v>
      </c>
      <c r="AV410" s="15" t="s">
        <v>84</v>
      </c>
      <c r="AW410" s="15" t="s">
        <v>33</v>
      </c>
      <c r="AX410" s="15" t="s">
        <v>76</v>
      </c>
      <c r="AY410" s="190" t="s">
        <v>132</v>
      </c>
    </row>
    <row r="411" spans="1:65" s="13" customFormat="1">
      <c r="B411" s="172"/>
      <c r="D411" s="173" t="s">
        <v>142</v>
      </c>
      <c r="E411" s="174" t="s">
        <v>1</v>
      </c>
      <c r="F411" s="175" t="s">
        <v>207</v>
      </c>
      <c r="H411" s="176">
        <v>16</v>
      </c>
      <c r="I411" s="177"/>
      <c r="L411" s="172"/>
      <c r="M411" s="178"/>
      <c r="N411" s="179"/>
      <c r="O411" s="179"/>
      <c r="P411" s="179"/>
      <c r="Q411" s="179"/>
      <c r="R411" s="179"/>
      <c r="S411" s="179"/>
      <c r="T411" s="180"/>
      <c r="AT411" s="174" t="s">
        <v>142</v>
      </c>
      <c r="AU411" s="174" t="s">
        <v>84</v>
      </c>
      <c r="AV411" s="13" t="s">
        <v>140</v>
      </c>
      <c r="AW411" s="13" t="s">
        <v>33</v>
      </c>
      <c r="AX411" s="13" t="s">
        <v>76</v>
      </c>
      <c r="AY411" s="174" t="s">
        <v>132</v>
      </c>
    </row>
    <row r="412" spans="1:65" s="15" customFormat="1" ht="22.5">
      <c r="B412" s="189"/>
      <c r="D412" s="173" t="s">
        <v>142</v>
      </c>
      <c r="E412" s="190" t="s">
        <v>1</v>
      </c>
      <c r="F412" s="191" t="s">
        <v>851</v>
      </c>
      <c r="H412" s="190" t="s">
        <v>1</v>
      </c>
      <c r="I412" s="192"/>
      <c r="L412" s="189"/>
      <c r="M412" s="193"/>
      <c r="N412" s="194"/>
      <c r="O412" s="194"/>
      <c r="P412" s="194"/>
      <c r="Q412" s="194"/>
      <c r="R412" s="194"/>
      <c r="S412" s="194"/>
      <c r="T412" s="195"/>
      <c r="AT412" s="190" t="s">
        <v>142</v>
      </c>
      <c r="AU412" s="190" t="s">
        <v>84</v>
      </c>
      <c r="AV412" s="15" t="s">
        <v>84</v>
      </c>
      <c r="AW412" s="15" t="s">
        <v>33</v>
      </c>
      <c r="AX412" s="15" t="s">
        <v>76</v>
      </c>
      <c r="AY412" s="190" t="s">
        <v>132</v>
      </c>
    </row>
    <row r="413" spans="1:65" s="13" customFormat="1">
      <c r="B413" s="172"/>
      <c r="D413" s="173" t="s">
        <v>142</v>
      </c>
      <c r="E413" s="174" t="s">
        <v>1</v>
      </c>
      <c r="F413" s="175" t="s">
        <v>140</v>
      </c>
      <c r="H413" s="176">
        <v>2</v>
      </c>
      <c r="I413" s="177"/>
      <c r="L413" s="172"/>
      <c r="M413" s="178"/>
      <c r="N413" s="179"/>
      <c r="O413" s="179"/>
      <c r="P413" s="179"/>
      <c r="Q413" s="179"/>
      <c r="R413" s="179"/>
      <c r="S413" s="179"/>
      <c r="T413" s="180"/>
      <c r="AT413" s="174" t="s">
        <v>142</v>
      </c>
      <c r="AU413" s="174" t="s">
        <v>84</v>
      </c>
      <c r="AV413" s="13" t="s">
        <v>140</v>
      </c>
      <c r="AW413" s="13" t="s">
        <v>33</v>
      </c>
      <c r="AX413" s="13" t="s">
        <v>76</v>
      </c>
      <c r="AY413" s="174" t="s">
        <v>132</v>
      </c>
    </row>
    <row r="414" spans="1:65" s="15" customFormat="1">
      <c r="B414" s="189"/>
      <c r="D414" s="173" t="s">
        <v>142</v>
      </c>
      <c r="E414" s="190" t="s">
        <v>1</v>
      </c>
      <c r="F414" s="191" t="s">
        <v>852</v>
      </c>
      <c r="H414" s="190" t="s">
        <v>1</v>
      </c>
      <c r="I414" s="192"/>
      <c r="L414" s="189"/>
      <c r="M414" s="193"/>
      <c r="N414" s="194"/>
      <c r="O414" s="194"/>
      <c r="P414" s="194"/>
      <c r="Q414" s="194"/>
      <c r="R414" s="194"/>
      <c r="S414" s="194"/>
      <c r="T414" s="195"/>
      <c r="AT414" s="190" t="s">
        <v>142</v>
      </c>
      <c r="AU414" s="190" t="s">
        <v>84</v>
      </c>
      <c r="AV414" s="15" t="s">
        <v>84</v>
      </c>
      <c r="AW414" s="15" t="s">
        <v>33</v>
      </c>
      <c r="AX414" s="15" t="s">
        <v>76</v>
      </c>
      <c r="AY414" s="190" t="s">
        <v>132</v>
      </c>
    </row>
    <row r="415" spans="1:65" s="13" customFormat="1">
      <c r="B415" s="172"/>
      <c r="D415" s="173" t="s">
        <v>142</v>
      </c>
      <c r="E415" s="174" t="s">
        <v>1</v>
      </c>
      <c r="F415" s="175" t="s">
        <v>167</v>
      </c>
      <c r="H415" s="176">
        <v>8</v>
      </c>
      <c r="I415" s="177"/>
      <c r="L415" s="172"/>
      <c r="M415" s="178"/>
      <c r="N415" s="179"/>
      <c r="O415" s="179"/>
      <c r="P415" s="179"/>
      <c r="Q415" s="179"/>
      <c r="R415" s="179"/>
      <c r="S415" s="179"/>
      <c r="T415" s="180"/>
      <c r="AT415" s="174" t="s">
        <v>142</v>
      </c>
      <c r="AU415" s="174" t="s">
        <v>84</v>
      </c>
      <c r="AV415" s="13" t="s">
        <v>140</v>
      </c>
      <c r="AW415" s="13" t="s">
        <v>33</v>
      </c>
      <c r="AX415" s="13" t="s">
        <v>76</v>
      </c>
      <c r="AY415" s="174" t="s">
        <v>132</v>
      </c>
    </row>
    <row r="416" spans="1:65" s="15" customFormat="1">
      <c r="B416" s="189"/>
      <c r="D416" s="173" t="s">
        <v>142</v>
      </c>
      <c r="E416" s="190" t="s">
        <v>1</v>
      </c>
      <c r="F416" s="191" t="s">
        <v>853</v>
      </c>
      <c r="H416" s="190" t="s">
        <v>1</v>
      </c>
      <c r="I416" s="192"/>
      <c r="L416" s="189"/>
      <c r="M416" s="193"/>
      <c r="N416" s="194"/>
      <c r="O416" s="194"/>
      <c r="P416" s="194"/>
      <c r="Q416" s="194"/>
      <c r="R416" s="194"/>
      <c r="S416" s="194"/>
      <c r="T416" s="195"/>
      <c r="AT416" s="190" t="s">
        <v>142</v>
      </c>
      <c r="AU416" s="190" t="s">
        <v>84</v>
      </c>
      <c r="AV416" s="15" t="s">
        <v>84</v>
      </c>
      <c r="AW416" s="15" t="s">
        <v>33</v>
      </c>
      <c r="AX416" s="15" t="s">
        <v>76</v>
      </c>
      <c r="AY416" s="190" t="s">
        <v>132</v>
      </c>
    </row>
    <row r="417" spans="1:65" s="13" customFormat="1">
      <c r="B417" s="172"/>
      <c r="D417" s="173" t="s">
        <v>142</v>
      </c>
      <c r="E417" s="174" t="s">
        <v>1</v>
      </c>
      <c r="F417" s="175" t="s">
        <v>167</v>
      </c>
      <c r="H417" s="176">
        <v>8</v>
      </c>
      <c r="I417" s="177"/>
      <c r="L417" s="172"/>
      <c r="M417" s="178"/>
      <c r="N417" s="179"/>
      <c r="O417" s="179"/>
      <c r="P417" s="179"/>
      <c r="Q417" s="179"/>
      <c r="R417" s="179"/>
      <c r="S417" s="179"/>
      <c r="T417" s="180"/>
      <c r="AT417" s="174" t="s">
        <v>142</v>
      </c>
      <c r="AU417" s="174" t="s">
        <v>84</v>
      </c>
      <c r="AV417" s="13" t="s">
        <v>140</v>
      </c>
      <c r="AW417" s="13" t="s">
        <v>33</v>
      </c>
      <c r="AX417" s="13" t="s">
        <v>76</v>
      </c>
      <c r="AY417" s="174" t="s">
        <v>132</v>
      </c>
    </row>
    <row r="418" spans="1:65" s="15" customFormat="1">
      <c r="B418" s="189"/>
      <c r="D418" s="173" t="s">
        <v>142</v>
      </c>
      <c r="E418" s="190" t="s">
        <v>1</v>
      </c>
      <c r="F418" s="191" t="s">
        <v>854</v>
      </c>
      <c r="H418" s="190" t="s">
        <v>1</v>
      </c>
      <c r="I418" s="192"/>
      <c r="L418" s="189"/>
      <c r="M418" s="193"/>
      <c r="N418" s="194"/>
      <c r="O418" s="194"/>
      <c r="P418" s="194"/>
      <c r="Q418" s="194"/>
      <c r="R418" s="194"/>
      <c r="S418" s="194"/>
      <c r="T418" s="195"/>
      <c r="AT418" s="190" t="s">
        <v>142</v>
      </c>
      <c r="AU418" s="190" t="s">
        <v>84</v>
      </c>
      <c r="AV418" s="15" t="s">
        <v>84</v>
      </c>
      <c r="AW418" s="15" t="s">
        <v>33</v>
      </c>
      <c r="AX418" s="15" t="s">
        <v>76</v>
      </c>
      <c r="AY418" s="190" t="s">
        <v>132</v>
      </c>
    </row>
    <row r="419" spans="1:65" s="13" customFormat="1">
      <c r="B419" s="172"/>
      <c r="D419" s="173" t="s">
        <v>142</v>
      </c>
      <c r="E419" s="174" t="s">
        <v>1</v>
      </c>
      <c r="F419" s="175" t="s">
        <v>167</v>
      </c>
      <c r="H419" s="176">
        <v>8</v>
      </c>
      <c r="I419" s="177"/>
      <c r="L419" s="172"/>
      <c r="M419" s="178"/>
      <c r="N419" s="179"/>
      <c r="O419" s="179"/>
      <c r="P419" s="179"/>
      <c r="Q419" s="179"/>
      <c r="R419" s="179"/>
      <c r="S419" s="179"/>
      <c r="T419" s="180"/>
      <c r="AT419" s="174" t="s">
        <v>142</v>
      </c>
      <c r="AU419" s="174" t="s">
        <v>84</v>
      </c>
      <c r="AV419" s="13" t="s">
        <v>140</v>
      </c>
      <c r="AW419" s="13" t="s">
        <v>33</v>
      </c>
      <c r="AX419" s="13" t="s">
        <v>76</v>
      </c>
      <c r="AY419" s="174" t="s">
        <v>132</v>
      </c>
    </row>
    <row r="420" spans="1:65" s="14" customFormat="1">
      <c r="B420" s="181"/>
      <c r="D420" s="173" t="s">
        <v>142</v>
      </c>
      <c r="E420" s="182" t="s">
        <v>1</v>
      </c>
      <c r="F420" s="183" t="s">
        <v>144</v>
      </c>
      <c r="H420" s="184">
        <v>58</v>
      </c>
      <c r="I420" s="185"/>
      <c r="L420" s="181"/>
      <c r="M420" s="186"/>
      <c r="N420" s="187"/>
      <c r="O420" s="187"/>
      <c r="P420" s="187"/>
      <c r="Q420" s="187"/>
      <c r="R420" s="187"/>
      <c r="S420" s="187"/>
      <c r="T420" s="188"/>
      <c r="AT420" s="182" t="s">
        <v>142</v>
      </c>
      <c r="AU420" s="182" t="s">
        <v>84</v>
      </c>
      <c r="AV420" s="14" t="s">
        <v>139</v>
      </c>
      <c r="AW420" s="14" t="s">
        <v>33</v>
      </c>
      <c r="AX420" s="14" t="s">
        <v>84</v>
      </c>
      <c r="AY420" s="182" t="s">
        <v>132</v>
      </c>
    </row>
    <row r="421" spans="1:65" s="2" customFormat="1" ht="16.5" customHeight="1">
      <c r="A421" s="32"/>
      <c r="B421" s="157"/>
      <c r="C421" s="158" t="s">
        <v>855</v>
      </c>
      <c r="D421" s="158" t="s">
        <v>135</v>
      </c>
      <c r="E421" s="159" t="s">
        <v>856</v>
      </c>
      <c r="F421" s="160" t="s">
        <v>857</v>
      </c>
      <c r="G421" s="161" t="s">
        <v>845</v>
      </c>
      <c r="H421" s="162">
        <v>16</v>
      </c>
      <c r="I421" s="163"/>
      <c r="J421" s="164">
        <f>ROUND(I421*H421,2)</f>
        <v>0</v>
      </c>
      <c r="K421" s="165"/>
      <c r="L421" s="33"/>
      <c r="M421" s="166" t="s">
        <v>1</v>
      </c>
      <c r="N421" s="167" t="s">
        <v>42</v>
      </c>
      <c r="O421" s="58"/>
      <c r="P421" s="168">
        <f>O421*H421</f>
        <v>0</v>
      </c>
      <c r="Q421" s="168">
        <v>0</v>
      </c>
      <c r="R421" s="168">
        <f>Q421*H421</f>
        <v>0</v>
      </c>
      <c r="S421" s="168">
        <v>0</v>
      </c>
      <c r="T421" s="169">
        <f>S421*H421</f>
        <v>0</v>
      </c>
      <c r="U421" s="32"/>
      <c r="V421" s="32"/>
      <c r="W421" s="32"/>
      <c r="X421" s="32"/>
      <c r="Y421" s="32"/>
      <c r="Z421" s="32"/>
      <c r="AA421" s="32"/>
      <c r="AB421" s="32"/>
      <c r="AC421" s="32"/>
      <c r="AD421" s="32"/>
      <c r="AE421" s="32"/>
      <c r="AR421" s="170" t="s">
        <v>846</v>
      </c>
      <c r="AT421" s="170" t="s">
        <v>135</v>
      </c>
      <c r="AU421" s="170" t="s">
        <v>84</v>
      </c>
      <c r="AY421" s="17" t="s">
        <v>132</v>
      </c>
      <c r="BE421" s="171">
        <f>IF(N421="základní",J421,0)</f>
        <v>0</v>
      </c>
      <c r="BF421" s="171">
        <f>IF(N421="snížená",J421,0)</f>
        <v>0</v>
      </c>
      <c r="BG421" s="171">
        <f>IF(N421="zákl. přenesená",J421,0)</f>
        <v>0</v>
      </c>
      <c r="BH421" s="171">
        <f>IF(N421="sníž. přenesená",J421,0)</f>
        <v>0</v>
      </c>
      <c r="BI421" s="171">
        <f>IF(N421="nulová",J421,0)</f>
        <v>0</v>
      </c>
      <c r="BJ421" s="17" t="s">
        <v>140</v>
      </c>
      <c r="BK421" s="171">
        <f>ROUND(I421*H421,2)</f>
        <v>0</v>
      </c>
      <c r="BL421" s="17" t="s">
        <v>846</v>
      </c>
      <c r="BM421" s="170" t="s">
        <v>858</v>
      </c>
    </row>
    <row r="422" spans="1:65" s="15" customFormat="1" ht="22.5">
      <c r="B422" s="189"/>
      <c r="D422" s="173" t="s">
        <v>142</v>
      </c>
      <c r="E422" s="190" t="s">
        <v>1</v>
      </c>
      <c r="F422" s="191" t="s">
        <v>859</v>
      </c>
      <c r="H422" s="190" t="s">
        <v>1</v>
      </c>
      <c r="I422" s="192"/>
      <c r="L422" s="189"/>
      <c r="M422" s="193"/>
      <c r="N422" s="194"/>
      <c r="O422" s="194"/>
      <c r="P422" s="194"/>
      <c r="Q422" s="194"/>
      <c r="R422" s="194"/>
      <c r="S422" s="194"/>
      <c r="T422" s="195"/>
      <c r="AT422" s="190" t="s">
        <v>142</v>
      </c>
      <c r="AU422" s="190" t="s">
        <v>84</v>
      </c>
      <c r="AV422" s="15" t="s">
        <v>84</v>
      </c>
      <c r="AW422" s="15" t="s">
        <v>33</v>
      </c>
      <c r="AX422" s="15" t="s">
        <v>76</v>
      </c>
      <c r="AY422" s="190" t="s">
        <v>132</v>
      </c>
    </row>
    <row r="423" spans="1:65" s="13" customFormat="1">
      <c r="B423" s="172"/>
      <c r="D423" s="173" t="s">
        <v>142</v>
      </c>
      <c r="E423" s="174" t="s">
        <v>1</v>
      </c>
      <c r="F423" s="175" t="s">
        <v>167</v>
      </c>
      <c r="H423" s="176">
        <v>8</v>
      </c>
      <c r="I423" s="177"/>
      <c r="L423" s="172"/>
      <c r="M423" s="178"/>
      <c r="N423" s="179"/>
      <c r="O423" s="179"/>
      <c r="P423" s="179"/>
      <c r="Q423" s="179"/>
      <c r="R423" s="179"/>
      <c r="S423" s="179"/>
      <c r="T423" s="180"/>
      <c r="AT423" s="174" t="s">
        <v>142</v>
      </c>
      <c r="AU423" s="174" t="s">
        <v>84</v>
      </c>
      <c r="AV423" s="13" t="s">
        <v>140</v>
      </c>
      <c r="AW423" s="13" t="s">
        <v>33</v>
      </c>
      <c r="AX423" s="13" t="s">
        <v>76</v>
      </c>
      <c r="AY423" s="174" t="s">
        <v>132</v>
      </c>
    </row>
    <row r="424" spans="1:65" s="15" customFormat="1">
      <c r="B424" s="189"/>
      <c r="D424" s="173" t="s">
        <v>142</v>
      </c>
      <c r="E424" s="190" t="s">
        <v>1</v>
      </c>
      <c r="F424" s="191" t="s">
        <v>860</v>
      </c>
      <c r="H424" s="190" t="s">
        <v>1</v>
      </c>
      <c r="I424" s="192"/>
      <c r="L424" s="189"/>
      <c r="M424" s="193"/>
      <c r="N424" s="194"/>
      <c r="O424" s="194"/>
      <c r="P424" s="194"/>
      <c r="Q424" s="194"/>
      <c r="R424" s="194"/>
      <c r="S424" s="194"/>
      <c r="T424" s="195"/>
      <c r="AT424" s="190" t="s">
        <v>142</v>
      </c>
      <c r="AU424" s="190" t="s">
        <v>84</v>
      </c>
      <c r="AV424" s="15" t="s">
        <v>84</v>
      </c>
      <c r="AW424" s="15" t="s">
        <v>33</v>
      </c>
      <c r="AX424" s="15" t="s">
        <v>76</v>
      </c>
      <c r="AY424" s="190" t="s">
        <v>132</v>
      </c>
    </row>
    <row r="425" spans="1:65" s="13" customFormat="1">
      <c r="B425" s="172"/>
      <c r="D425" s="173" t="s">
        <v>142</v>
      </c>
      <c r="E425" s="174" t="s">
        <v>1</v>
      </c>
      <c r="F425" s="175" t="s">
        <v>167</v>
      </c>
      <c r="H425" s="176">
        <v>8</v>
      </c>
      <c r="I425" s="177"/>
      <c r="L425" s="172"/>
      <c r="M425" s="178"/>
      <c r="N425" s="179"/>
      <c r="O425" s="179"/>
      <c r="P425" s="179"/>
      <c r="Q425" s="179"/>
      <c r="R425" s="179"/>
      <c r="S425" s="179"/>
      <c r="T425" s="180"/>
      <c r="AT425" s="174" t="s">
        <v>142</v>
      </c>
      <c r="AU425" s="174" t="s">
        <v>84</v>
      </c>
      <c r="AV425" s="13" t="s">
        <v>140</v>
      </c>
      <c r="AW425" s="13" t="s">
        <v>33</v>
      </c>
      <c r="AX425" s="13" t="s">
        <v>76</v>
      </c>
      <c r="AY425" s="174" t="s">
        <v>132</v>
      </c>
    </row>
    <row r="426" spans="1:65" s="14" customFormat="1">
      <c r="B426" s="181"/>
      <c r="D426" s="173" t="s">
        <v>142</v>
      </c>
      <c r="E426" s="182" t="s">
        <v>1</v>
      </c>
      <c r="F426" s="183" t="s">
        <v>144</v>
      </c>
      <c r="H426" s="184">
        <v>16</v>
      </c>
      <c r="I426" s="185"/>
      <c r="L426" s="181"/>
      <c r="M426" s="186"/>
      <c r="N426" s="187"/>
      <c r="O426" s="187"/>
      <c r="P426" s="187"/>
      <c r="Q426" s="187"/>
      <c r="R426" s="187"/>
      <c r="S426" s="187"/>
      <c r="T426" s="188"/>
      <c r="AT426" s="182" t="s">
        <v>142</v>
      </c>
      <c r="AU426" s="182" t="s">
        <v>84</v>
      </c>
      <c r="AV426" s="14" t="s">
        <v>139</v>
      </c>
      <c r="AW426" s="14" t="s">
        <v>33</v>
      </c>
      <c r="AX426" s="14" t="s">
        <v>84</v>
      </c>
      <c r="AY426" s="182" t="s">
        <v>132</v>
      </c>
    </row>
    <row r="427" spans="1:65" s="2" customFormat="1" ht="16.5" customHeight="1">
      <c r="A427" s="32"/>
      <c r="B427" s="157"/>
      <c r="C427" s="158" t="s">
        <v>861</v>
      </c>
      <c r="D427" s="158" t="s">
        <v>135</v>
      </c>
      <c r="E427" s="159" t="s">
        <v>862</v>
      </c>
      <c r="F427" s="160" t="s">
        <v>863</v>
      </c>
      <c r="G427" s="161" t="s">
        <v>845</v>
      </c>
      <c r="H427" s="162">
        <v>4</v>
      </c>
      <c r="I427" s="163"/>
      <c r="J427" s="164">
        <f>ROUND(I427*H427,2)</f>
        <v>0</v>
      </c>
      <c r="K427" s="165"/>
      <c r="L427" s="33"/>
      <c r="M427" s="166" t="s">
        <v>1</v>
      </c>
      <c r="N427" s="167" t="s">
        <v>42</v>
      </c>
      <c r="O427" s="58"/>
      <c r="P427" s="168">
        <f>O427*H427</f>
        <v>0</v>
      </c>
      <c r="Q427" s="168">
        <v>0</v>
      </c>
      <c r="R427" s="168">
        <f>Q427*H427</f>
        <v>0</v>
      </c>
      <c r="S427" s="168">
        <v>0</v>
      </c>
      <c r="T427" s="169">
        <f>S427*H427</f>
        <v>0</v>
      </c>
      <c r="U427" s="32"/>
      <c r="V427" s="32"/>
      <c r="W427" s="32"/>
      <c r="X427" s="32"/>
      <c r="Y427" s="32"/>
      <c r="Z427" s="32"/>
      <c r="AA427" s="32"/>
      <c r="AB427" s="32"/>
      <c r="AC427" s="32"/>
      <c r="AD427" s="32"/>
      <c r="AE427" s="32"/>
      <c r="AR427" s="170" t="s">
        <v>846</v>
      </c>
      <c r="AT427" s="170" t="s">
        <v>135</v>
      </c>
      <c r="AU427" s="170" t="s">
        <v>84</v>
      </c>
      <c r="AY427" s="17" t="s">
        <v>132</v>
      </c>
      <c r="BE427" s="171">
        <f>IF(N427="základní",J427,0)</f>
        <v>0</v>
      </c>
      <c r="BF427" s="171">
        <f>IF(N427="snížená",J427,0)</f>
        <v>0</v>
      </c>
      <c r="BG427" s="171">
        <f>IF(N427="zákl. přenesená",J427,0)</f>
        <v>0</v>
      </c>
      <c r="BH427" s="171">
        <f>IF(N427="sníž. přenesená",J427,0)</f>
        <v>0</v>
      </c>
      <c r="BI427" s="171">
        <f>IF(N427="nulová",J427,0)</f>
        <v>0</v>
      </c>
      <c r="BJ427" s="17" t="s">
        <v>140</v>
      </c>
      <c r="BK427" s="171">
        <f>ROUND(I427*H427,2)</f>
        <v>0</v>
      </c>
      <c r="BL427" s="17" t="s">
        <v>846</v>
      </c>
      <c r="BM427" s="170" t="s">
        <v>864</v>
      </c>
    </row>
    <row r="428" spans="1:65" s="15" customFormat="1">
      <c r="B428" s="189"/>
      <c r="D428" s="173" t="s">
        <v>142</v>
      </c>
      <c r="E428" s="190" t="s">
        <v>1</v>
      </c>
      <c r="F428" s="191" t="s">
        <v>865</v>
      </c>
      <c r="H428" s="190" t="s">
        <v>1</v>
      </c>
      <c r="I428" s="192"/>
      <c r="L428" s="189"/>
      <c r="M428" s="193"/>
      <c r="N428" s="194"/>
      <c r="O428" s="194"/>
      <c r="P428" s="194"/>
      <c r="Q428" s="194"/>
      <c r="R428" s="194"/>
      <c r="S428" s="194"/>
      <c r="T428" s="195"/>
      <c r="AT428" s="190" t="s">
        <v>142</v>
      </c>
      <c r="AU428" s="190" t="s">
        <v>84</v>
      </c>
      <c r="AV428" s="15" t="s">
        <v>84</v>
      </c>
      <c r="AW428" s="15" t="s">
        <v>33</v>
      </c>
      <c r="AX428" s="15" t="s">
        <v>76</v>
      </c>
      <c r="AY428" s="190" t="s">
        <v>132</v>
      </c>
    </row>
    <row r="429" spans="1:65" s="13" customFormat="1">
      <c r="B429" s="172"/>
      <c r="D429" s="173" t="s">
        <v>142</v>
      </c>
      <c r="E429" s="174" t="s">
        <v>1</v>
      </c>
      <c r="F429" s="175" t="s">
        <v>139</v>
      </c>
      <c r="H429" s="176">
        <v>4</v>
      </c>
      <c r="I429" s="177"/>
      <c r="L429" s="172"/>
      <c r="M429" s="178"/>
      <c r="N429" s="179"/>
      <c r="O429" s="179"/>
      <c r="P429" s="179"/>
      <c r="Q429" s="179"/>
      <c r="R429" s="179"/>
      <c r="S429" s="179"/>
      <c r="T429" s="180"/>
      <c r="AT429" s="174" t="s">
        <v>142</v>
      </c>
      <c r="AU429" s="174" t="s">
        <v>84</v>
      </c>
      <c r="AV429" s="13" t="s">
        <v>140</v>
      </c>
      <c r="AW429" s="13" t="s">
        <v>33</v>
      </c>
      <c r="AX429" s="13" t="s">
        <v>84</v>
      </c>
      <c r="AY429" s="174" t="s">
        <v>132</v>
      </c>
    </row>
    <row r="430" spans="1:65" s="12" customFormat="1" ht="25.9" customHeight="1">
      <c r="B430" s="144"/>
      <c r="D430" s="145" t="s">
        <v>75</v>
      </c>
      <c r="E430" s="146" t="s">
        <v>866</v>
      </c>
      <c r="F430" s="146" t="s">
        <v>867</v>
      </c>
      <c r="I430" s="147"/>
      <c r="J430" s="148">
        <f>BK430</f>
        <v>0</v>
      </c>
      <c r="L430" s="144"/>
      <c r="M430" s="149"/>
      <c r="N430" s="150"/>
      <c r="O430" s="150"/>
      <c r="P430" s="151">
        <f>P431+P433</f>
        <v>0</v>
      </c>
      <c r="Q430" s="150"/>
      <c r="R430" s="151">
        <f>R431+R433</f>
        <v>0</v>
      </c>
      <c r="S430" s="150"/>
      <c r="T430" s="152">
        <f>T431+T433</f>
        <v>0</v>
      </c>
      <c r="AR430" s="145" t="s">
        <v>81</v>
      </c>
      <c r="AT430" s="153" t="s">
        <v>75</v>
      </c>
      <c r="AU430" s="153" t="s">
        <v>76</v>
      </c>
      <c r="AY430" s="145" t="s">
        <v>132</v>
      </c>
      <c r="BK430" s="154">
        <f>BK431+BK433</f>
        <v>0</v>
      </c>
    </row>
    <row r="431" spans="1:65" s="12" customFormat="1" ht="22.9" customHeight="1">
      <c r="B431" s="144"/>
      <c r="D431" s="145" t="s">
        <v>75</v>
      </c>
      <c r="E431" s="155" t="s">
        <v>868</v>
      </c>
      <c r="F431" s="155" t="s">
        <v>869</v>
      </c>
      <c r="I431" s="147"/>
      <c r="J431" s="156">
        <f>BK431</f>
        <v>0</v>
      </c>
      <c r="L431" s="144"/>
      <c r="M431" s="149"/>
      <c r="N431" s="150"/>
      <c r="O431" s="150"/>
      <c r="P431" s="151">
        <f>P432</f>
        <v>0</v>
      </c>
      <c r="Q431" s="150"/>
      <c r="R431" s="151">
        <f>R432</f>
        <v>0</v>
      </c>
      <c r="S431" s="150"/>
      <c r="T431" s="152">
        <f>T432</f>
        <v>0</v>
      </c>
      <c r="AR431" s="145" t="s">
        <v>81</v>
      </c>
      <c r="AT431" s="153" t="s">
        <v>75</v>
      </c>
      <c r="AU431" s="153" t="s">
        <v>84</v>
      </c>
      <c r="AY431" s="145" t="s">
        <v>132</v>
      </c>
      <c r="BK431" s="154">
        <f>BK432</f>
        <v>0</v>
      </c>
    </row>
    <row r="432" spans="1:65" s="2" customFormat="1" ht="16.5" customHeight="1">
      <c r="A432" s="32"/>
      <c r="B432" s="157"/>
      <c r="C432" s="158" t="s">
        <v>870</v>
      </c>
      <c r="D432" s="158" t="s">
        <v>135</v>
      </c>
      <c r="E432" s="159" t="s">
        <v>871</v>
      </c>
      <c r="F432" s="160" t="s">
        <v>869</v>
      </c>
      <c r="G432" s="161" t="s">
        <v>387</v>
      </c>
      <c r="H432" s="162">
        <v>1</v>
      </c>
      <c r="I432" s="163"/>
      <c r="J432" s="164">
        <f>ROUND(I432*H432,2)</f>
        <v>0</v>
      </c>
      <c r="K432" s="165"/>
      <c r="L432" s="33"/>
      <c r="M432" s="166" t="s">
        <v>1</v>
      </c>
      <c r="N432" s="167" t="s">
        <v>42</v>
      </c>
      <c r="O432" s="58"/>
      <c r="P432" s="168">
        <f>O432*H432</f>
        <v>0</v>
      </c>
      <c r="Q432" s="168">
        <v>0</v>
      </c>
      <c r="R432" s="168">
        <f>Q432*H432</f>
        <v>0</v>
      </c>
      <c r="S432" s="168">
        <v>0</v>
      </c>
      <c r="T432" s="169">
        <f>S432*H432</f>
        <v>0</v>
      </c>
      <c r="U432" s="32"/>
      <c r="V432" s="32"/>
      <c r="W432" s="32"/>
      <c r="X432" s="32"/>
      <c r="Y432" s="32"/>
      <c r="Z432" s="32"/>
      <c r="AA432" s="32"/>
      <c r="AB432" s="32"/>
      <c r="AC432" s="32"/>
      <c r="AD432" s="32"/>
      <c r="AE432" s="32"/>
      <c r="AR432" s="170" t="s">
        <v>872</v>
      </c>
      <c r="AT432" s="170" t="s">
        <v>135</v>
      </c>
      <c r="AU432" s="170" t="s">
        <v>140</v>
      </c>
      <c r="AY432" s="17" t="s">
        <v>132</v>
      </c>
      <c r="BE432" s="171">
        <f>IF(N432="základní",J432,0)</f>
        <v>0</v>
      </c>
      <c r="BF432" s="171">
        <f>IF(N432="snížená",J432,0)</f>
        <v>0</v>
      </c>
      <c r="BG432" s="171">
        <f>IF(N432="zákl. přenesená",J432,0)</f>
        <v>0</v>
      </c>
      <c r="BH432" s="171">
        <f>IF(N432="sníž. přenesená",J432,0)</f>
        <v>0</v>
      </c>
      <c r="BI432" s="171">
        <f>IF(N432="nulová",J432,0)</f>
        <v>0</v>
      </c>
      <c r="BJ432" s="17" t="s">
        <v>140</v>
      </c>
      <c r="BK432" s="171">
        <f>ROUND(I432*H432,2)</f>
        <v>0</v>
      </c>
      <c r="BL432" s="17" t="s">
        <v>872</v>
      </c>
      <c r="BM432" s="170" t="s">
        <v>873</v>
      </c>
    </row>
    <row r="433" spans="1:65" s="12" customFormat="1" ht="22.9" customHeight="1">
      <c r="B433" s="144"/>
      <c r="D433" s="145" t="s">
        <v>75</v>
      </c>
      <c r="E433" s="155" t="s">
        <v>874</v>
      </c>
      <c r="F433" s="155" t="s">
        <v>875</v>
      </c>
      <c r="I433" s="147"/>
      <c r="J433" s="156">
        <f>BK433</f>
        <v>0</v>
      </c>
      <c r="L433" s="144"/>
      <c r="M433" s="149"/>
      <c r="N433" s="150"/>
      <c r="O433" s="150"/>
      <c r="P433" s="151">
        <f>P434</f>
        <v>0</v>
      </c>
      <c r="Q433" s="150"/>
      <c r="R433" s="151">
        <f>R434</f>
        <v>0</v>
      </c>
      <c r="S433" s="150"/>
      <c r="T433" s="152">
        <f>T434</f>
        <v>0</v>
      </c>
      <c r="AR433" s="145" t="s">
        <v>81</v>
      </c>
      <c r="AT433" s="153" t="s">
        <v>75</v>
      </c>
      <c r="AU433" s="153" t="s">
        <v>84</v>
      </c>
      <c r="AY433" s="145" t="s">
        <v>132</v>
      </c>
      <c r="BK433" s="154">
        <f>BK434</f>
        <v>0</v>
      </c>
    </row>
    <row r="434" spans="1:65" s="2" customFormat="1" ht="16.5" customHeight="1">
      <c r="A434" s="32"/>
      <c r="B434" s="157"/>
      <c r="C434" s="158" t="s">
        <v>876</v>
      </c>
      <c r="D434" s="158" t="s">
        <v>135</v>
      </c>
      <c r="E434" s="159" t="s">
        <v>877</v>
      </c>
      <c r="F434" s="160" t="s">
        <v>875</v>
      </c>
      <c r="G434" s="161" t="s">
        <v>387</v>
      </c>
      <c r="H434" s="162">
        <v>1</v>
      </c>
      <c r="I434" s="163"/>
      <c r="J434" s="164">
        <f>ROUND(I434*H434,2)</f>
        <v>0</v>
      </c>
      <c r="K434" s="165"/>
      <c r="L434" s="33"/>
      <c r="M434" s="207" t="s">
        <v>1</v>
      </c>
      <c r="N434" s="208" t="s">
        <v>42</v>
      </c>
      <c r="O434" s="209"/>
      <c r="P434" s="210">
        <f>O434*H434</f>
        <v>0</v>
      </c>
      <c r="Q434" s="210">
        <v>0</v>
      </c>
      <c r="R434" s="210">
        <f>Q434*H434</f>
        <v>0</v>
      </c>
      <c r="S434" s="210">
        <v>0</v>
      </c>
      <c r="T434" s="211">
        <f>S434*H434</f>
        <v>0</v>
      </c>
      <c r="U434" s="32"/>
      <c r="V434" s="32"/>
      <c r="W434" s="32"/>
      <c r="X434" s="32"/>
      <c r="Y434" s="32"/>
      <c r="Z434" s="32"/>
      <c r="AA434" s="32"/>
      <c r="AB434" s="32"/>
      <c r="AC434" s="32"/>
      <c r="AD434" s="32"/>
      <c r="AE434" s="32"/>
      <c r="AR434" s="170" t="s">
        <v>872</v>
      </c>
      <c r="AT434" s="170" t="s">
        <v>135</v>
      </c>
      <c r="AU434" s="170" t="s">
        <v>140</v>
      </c>
      <c r="AY434" s="17" t="s">
        <v>132</v>
      </c>
      <c r="BE434" s="171">
        <f>IF(N434="základní",J434,0)</f>
        <v>0</v>
      </c>
      <c r="BF434" s="171">
        <f>IF(N434="snížená",J434,0)</f>
        <v>0</v>
      </c>
      <c r="BG434" s="171">
        <f>IF(N434="zákl. přenesená",J434,0)</f>
        <v>0</v>
      </c>
      <c r="BH434" s="171">
        <f>IF(N434="sníž. přenesená",J434,0)</f>
        <v>0</v>
      </c>
      <c r="BI434" s="171">
        <f>IF(N434="nulová",J434,0)</f>
        <v>0</v>
      </c>
      <c r="BJ434" s="17" t="s">
        <v>140</v>
      </c>
      <c r="BK434" s="171">
        <f>ROUND(I434*H434,2)</f>
        <v>0</v>
      </c>
      <c r="BL434" s="17" t="s">
        <v>872</v>
      </c>
      <c r="BM434" s="170" t="s">
        <v>878</v>
      </c>
    </row>
    <row r="435" spans="1:65" s="2" customFormat="1" ht="6.95" customHeight="1">
      <c r="A435" s="32"/>
      <c r="B435" s="47"/>
      <c r="C435" s="48"/>
      <c r="D435" s="48"/>
      <c r="E435" s="48"/>
      <c r="F435" s="48"/>
      <c r="G435" s="48"/>
      <c r="H435" s="48"/>
      <c r="I435" s="116"/>
      <c r="J435" s="48"/>
      <c r="K435" s="48"/>
      <c r="L435" s="33"/>
      <c r="M435" s="32"/>
      <c r="O435" s="32"/>
      <c r="P435" s="32"/>
      <c r="Q435" s="32"/>
      <c r="R435" s="32"/>
      <c r="S435" s="32"/>
      <c r="T435" s="32"/>
      <c r="U435" s="32"/>
      <c r="V435" s="32"/>
      <c r="W435" s="32"/>
      <c r="X435" s="32"/>
      <c r="Y435" s="32"/>
      <c r="Z435" s="32"/>
      <c r="AA435" s="32"/>
      <c r="AB435" s="32"/>
      <c r="AC435" s="32"/>
      <c r="AD435" s="32"/>
      <c r="AE435" s="32"/>
    </row>
  </sheetData>
  <autoFilter ref="C139:K434"/>
  <mergeCells count="9">
    <mergeCell ref="E87:H87"/>
    <mergeCell ref="E130:H130"/>
    <mergeCell ref="E132:H132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4</vt:i4>
      </vt:variant>
    </vt:vector>
  </HeadingPairs>
  <TitlesOfParts>
    <vt:vector size="5" baseType="lpstr">
      <vt:lpstr>5 - Bytová jednotka č.5</vt:lpstr>
      <vt:lpstr>'5 - Bytová jednotka č.5'!Názvy_tisku</vt:lpstr>
      <vt:lpstr>'Rekapitulace stavby'!Názvy_tisku</vt:lpstr>
      <vt:lpstr>'5 - Bytová jednotka č.5'!Oblast_tisku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TISK\User</dc:creator>
  <cp:lastModifiedBy>Marenczoková Radomíra Ing., Dis.</cp:lastModifiedBy>
  <dcterms:created xsi:type="dcterms:W3CDTF">2020-06-02T05:31:28Z</dcterms:created>
  <dcterms:modified xsi:type="dcterms:W3CDTF">2021-04-09T11:37:03Z</dcterms:modified>
</cp:coreProperties>
</file>